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plusData\Export\ROK 2024\MCH\05 Rekonstrukce ul. V domkách, Hudcov\"/>
    </mc:Choice>
  </mc:AlternateContent>
  <bookViews>
    <workbookView xWindow="0" yWindow="0" windowWidth="0" windowHeight="0"/>
  </bookViews>
  <sheets>
    <sheet name="Rekapitulace stavby" sheetId="1" r:id="rId1"/>
    <sheet name="1 - SO 01 - Komunikace" sheetId="2" r:id="rId2"/>
    <sheet name="2 - SO 02 - Osvětlení pře..." sheetId="3" r:id="rId3"/>
    <sheet name="VON - Vedlejší a ostatní ..." sheetId="4" r:id="rId4"/>
  </sheets>
  <definedNames>
    <definedName name="_xlnm.Print_Area" localSheetId="0">'Rekapitulace stavby'!$D$4:$AO$36,'Rekapitulace stavby'!$C$42:$AQ$58</definedName>
    <definedName name="_xlnm.Print_Titles" localSheetId="0">'Rekapitulace stavby'!$52:$52</definedName>
    <definedName name="_xlnm._FilterDatabase" localSheetId="1" hidden="1">'1 - SO 01 - Komunikace'!$C$88:$K$627</definedName>
    <definedName name="_xlnm.Print_Area" localSheetId="1">'1 - SO 01 - Komunikace'!$C$45:$J$70,'1 - SO 01 - Komunikace'!$C$76:$K$627</definedName>
    <definedName name="_xlnm.Print_Titles" localSheetId="1">'1 - SO 01 - Komunikace'!$88:$88</definedName>
    <definedName name="_xlnm._FilterDatabase" localSheetId="2" hidden="1">'2 - SO 02 - Osvětlení pře...'!$C$82:$K$164</definedName>
    <definedName name="_xlnm.Print_Area" localSheetId="2">'2 - SO 02 - Osvětlení pře...'!$C$45:$J$64,'2 - SO 02 - Osvětlení pře...'!$C$70:$K$164</definedName>
    <definedName name="_xlnm.Print_Titles" localSheetId="2">'2 - SO 02 - Osvětlení pře...'!$82:$82</definedName>
    <definedName name="_xlnm._FilterDatabase" localSheetId="3" hidden="1">'VON - Vedlejší a ostatní ...'!$C$79:$K$91</definedName>
    <definedName name="_xlnm.Print_Area" localSheetId="3">'VON - Vedlejší a ostatní ...'!$C$45:$J$61,'VON - Vedlejší a ostatní ...'!$C$67:$K$91</definedName>
    <definedName name="_xlnm.Print_Titles" localSheetId="3">'VON - Vedlejší a ostatní ...'!$79:$79</definedName>
  </definedNames>
  <calcPr/>
</workbook>
</file>

<file path=xl/calcChain.xml><?xml version="1.0" encoding="utf-8"?>
<calcChain xmlns="http://schemas.openxmlformats.org/spreadsheetml/2006/main">
  <c i="4" l="1" r="J37"/>
  <c r="J36"/>
  <c i="1" r="AY57"/>
  <c i="4" r="J35"/>
  <c i="1" r="AX57"/>
  <c i="4" r="BI90"/>
  <c r="BH90"/>
  <c r="BG90"/>
  <c r="BF90"/>
  <c r="T90"/>
  <c r="R90"/>
  <c r="P90"/>
  <c r="BI89"/>
  <c r="BH89"/>
  <c r="BG89"/>
  <c r="BF89"/>
  <c r="T89"/>
  <c r="R89"/>
  <c r="P89"/>
  <c r="BI88"/>
  <c r="BH88"/>
  <c r="BG88"/>
  <c r="BF88"/>
  <c r="T88"/>
  <c r="R88"/>
  <c r="P88"/>
  <c r="BI87"/>
  <c r="BH87"/>
  <c r="BG87"/>
  <c r="BF87"/>
  <c r="T87"/>
  <c r="R87"/>
  <c r="P87"/>
  <c r="BI86"/>
  <c r="BH86"/>
  <c r="BG86"/>
  <c r="BF86"/>
  <c r="T86"/>
  <c r="R86"/>
  <c r="P86"/>
  <c r="BI85"/>
  <c r="BH85"/>
  <c r="BG85"/>
  <c r="BF85"/>
  <c r="T85"/>
  <c r="R85"/>
  <c r="P85"/>
  <c r="BI84"/>
  <c r="BH84"/>
  <c r="BG84"/>
  <c r="BF84"/>
  <c r="T84"/>
  <c r="R84"/>
  <c r="P84"/>
  <c r="BI83"/>
  <c r="BH83"/>
  <c r="BG83"/>
  <c r="BF83"/>
  <c r="T83"/>
  <c r="R83"/>
  <c r="P83"/>
  <c r="BI82"/>
  <c r="BH82"/>
  <c r="BG82"/>
  <c r="BF82"/>
  <c r="T82"/>
  <c r="R82"/>
  <c r="P82"/>
  <c r="J77"/>
  <c r="J76"/>
  <c r="F76"/>
  <c r="F74"/>
  <c r="E72"/>
  <c r="J55"/>
  <c r="J54"/>
  <c r="F54"/>
  <c r="F52"/>
  <c r="E50"/>
  <c r="J18"/>
  <c r="E18"/>
  <c r="F77"/>
  <c r="J17"/>
  <c r="J12"/>
  <c r="J74"/>
  <c r="E7"/>
  <c r="E70"/>
  <c i="3" r="J37"/>
  <c r="J36"/>
  <c i="1" r="AY56"/>
  <c i="3" r="J35"/>
  <c i="1" r="AX56"/>
  <c i="3"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58"/>
  <c r="BH158"/>
  <c r="BG158"/>
  <c r="BF158"/>
  <c r="T158"/>
  <c r="R158"/>
  <c r="P158"/>
  <c r="BI157"/>
  <c r="BH157"/>
  <c r="BG157"/>
  <c r="BF157"/>
  <c r="T157"/>
  <c r="R157"/>
  <c r="P157"/>
  <c r="BI155"/>
  <c r="BH155"/>
  <c r="BG155"/>
  <c r="BF155"/>
  <c r="T155"/>
  <c r="R155"/>
  <c r="P155"/>
  <c r="BI154"/>
  <c r="BH154"/>
  <c r="BG154"/>
  <c r="BF154"/>
  <c r="T154"/>
  <c r="R154"/>
  <c r="P154"/>
  <c r="BI152"/>
  <c r="BH152"/>
  <c r="BG152"/>
  <c r="BF152"/>
  <c r="T152"/>
  <c r="R152"/>
  <c r="P152"/>
  <c r="BI150"/>
  <c r="BH150"/>
  <c r="BG150"/>
  <c r="BF150"/>
  <c r="T150"/>
  <c r="R150"/>
  <c r="P150"/>
  <c r="BI148"/>
  <c r="BH148"/>
  <c r="BG148"/>
  <c r="BF148"/>
  <c r="T148"/>
  <c r="R148"/>
  <c r="P148"/>
  <c r="BI147"/>
  <c r="BH147"/>
  <c r="BG147"/>
  <c r="BF147"/>
  <c r="T147"/>
  <c r="R147"/>
  <c r="P147"/>
  <c r="BI145"/>
  <c r="BH145"/>
  <c r="BG145"/>
  <c r="BF145"/>
  <c r="T145"/>
  <c r="R145"/>
  <c r="P145"/>
  <c r="BI144"/>
  <c r="BH144"/>
  <c r="BG144"/>
  <c r="BF144"/>
  <c r="T144"/>
  <c r="R144"/>
  <c r="P144"/>
  <c r="BI142"/>
  <c r="BH142"/>
  <c r="BG142"/>
  <c r="BF142"/>
  <c r="T142"/>
  <c r="R142"/>
  <c r="P142"/>
  <c r="BI140"/>
  <c r="BH140"/>
  <c r="BG140"/>
  <c r="BF140"/>
  <c r="T140"/>
  <c r="R140"/>
  <c r="P140"/>
  <c r="BI138"/>
  <c r="BH138"/>
  <c r="BG138"/>
  <c r="BF138"/>
  <c r="T138"/>
  <c r="R138"/>
  <c r="P138"/>
  <c r="BI136"/>
  <c r="BH136"/>
  <c r="BG136"/>
  <c r="BF136"/>
  <c r="T136"/>
  <c r="R136"/>
  <c r="P136"/>
  <c r="BI133"/>
  <c r="BH133"/>
  <c r="BG133"/>
  <c r="BF133"/>
  <c r="T133"/>
  <c r="R133"/>
  <c r="P133"/>
  <c r="BI131"/>
  <c r="BH131"/>
  <c r="BG131"/>
  <c r="BF131"/>
  <c r="T131"/>
  <c r="R131"/>
  <c r="P131"/>
  <c r="BI130"/>
  <c r="BH130"/>
  <c r="BG130"/>
  <c r="BF130"/>
  <c r="T130"/>
  <c r="R130"/>
  <c r="P130"/>
  <c r="BI128"/>
  <c r="BH128"/>
  <c r="BG128"/>
  <c r="BF128"/>
  <c r="T128"/>
  <c r="R128"/>
  <c r="P128"/>
  <c r="BI126"/>
  <c r="BH126"/>
  <c r="BG126"/>
  <c r="BF126"/>
  <c r="T126"/>
  <c r="R126"/>
  <c r="P126"/>
  <c r="BI124"/>
  <c r="BH124"/>
  <c r="BG124"/>
  <c r="BF124"/>
  <c r="T124"/>
  <c r="R124"/>
  <c r="P124"/>
  <c r="BI123"/>
  <c r="BH123"/>
  <c r="BG123"/>
  <c r="BF123"/>
  <c r="T123"/>
  <c r="R123"/>
  <c r="P123"/>
  <c r="BI121"/>
  <c r="BH121"/>
  <c r="BG121"/>
  <c r="BF121"/>
  <c r="T121"/>
  <c r="R121"/>
  <c r="P121"/>
  <c r="BI120"/>
  <c r="BH120"/>
  <c r="BG120"/>
  <c r="BF120"/>
  <c r="T120"/>
  <c r="R120"/>
  <c r="P120"/>
  <c r="BI118"/>
  <c r="BH118"/>
  <c r="BG118"/>
  <c r="BF118"/>
  <c r="T118"/>
  <c r="R118"/>
  <c r="P118"/>
  <c r="BI117"/>
  <c r="BH117"/>
  <c r="BG117"/>
  <c r="BF117"/>
  <c r="T117"/>
  <c r="R117"/>
  <c r="P117"/>
  <c r="BI115"/>
  <c r="BH115"/>
  <c r="BG115"/>
  <c r="BF115"/>
  <c r="T115"/>
  <c r="R115"/>
  <c r="P115"/>
  <c r="BI114"/>
  <c r="BH114"/>
  <c r="BG114"/>
  <c r="BF114"/>
  <c r="T114"/>
  <c r="R114"/>
  <c r="P114"/>
  <c r="BI113"/>
  <c r="BH113"/>
  <c r="BG113"/>
  <c r="BF113"/>
  <c r="T113"/>
  <c r="R113"/>
  <c r="P113"/>
  <c r="BI111"/>
  <c r="BH111"/>
  <c r="BG111"/>
  <c r="BF111"/>
  <c r="T111"/>
  <c r="R111"/>
  <c r="P111"/>
  <c r="BI110"/>
  <c r="BH110"/>
  <c r="BG110"/>
  <c r="BF110"/>
  <c r="T110"/>
  <c r="R110"/>
  <c r="P110"/>
  <c r="BI108"/>
  <c r="BH108"/>
  <c r="BG108"/>
  <c r="BF108"/>
  <c r="T108"/>
  <c r="R108"/>
  <c r="P108"/>
  <c r="BI107"/>
  <c r="BH107"/>
  <c r="BG107"/>
  <c r="BF107"/>
  <c r="T107"/>
  <c r="R107"/>
  <c r="P107"/>
  <c r="BI105"/>
  <c r="BH105"/>
  <c r="BG105"/>
  <c r="BF105"/>
  <c r="T105"/>
  <c r="R105"/>
  <c r="P105"/>
  <c r="BI104"/>
  <c r="BH104"/>
  <c r="BG104"/>
  <c r="BF104"/>
  <c r="T104"/>
  <c r="R104"/>
  <c r="P104"/>
  <c r="BI102"/>
  <c r="BH102"/>
  <c r="BG102"/>
  <c r="BF102"/>
  <c r="T102"/>
  <c r="R102"/>
  <c r="P102"/>
  <c r="BI101"/>
  <c r="BH101"/>
  <c r="BG101"/>
  <c r="BF101"/>
  <c r="T101"/>
  <c r="R101"/>
  <c r="P101"/>
  <c r="BI100"/>
  <c r="BH100"/>
  <c r="BG100"/>
  <c r="BF100"/>
  <c r="T100"/>
  <c r="R100"/>
  <c r="P100"/>
  <c r="BI98"/>
  <c r="BH98"/>
  <c r="BG98"/>
  <c r="BF98"/>
  <c r="T98"/>
  <c r="R98"/>
  <c r="P98"/>
  <c r="BI97"/>
  <c r="BH97"/>
  <c r="BG97"/>
  <c r="BF97"/>
  <c r="T97"/>
  <c r="R97"/>
  <c r="P97"/>
  <c r="BI95"/>
  <c r="BH95"/>
  <c r="BG95"/>
  <c r="BF95"/>
  <c r="T95"/>
  <c r="R95"/>
  <c r="P95"/>
  <c r="BI93"/>
  <c r="BH93"/>
  <c r="BG93"/>
  <c r="BF93"/>
  <c r="T93"/>
  <c r="R93"/>
  <c r="P93"/>
  <c r="BI91"/>
  <c r="BH91"/>
  <c r="BG91"/>
  <c r="BF91"/>
  <c r="T91"/>
  <c r="R91"/>
  <c r="P91"/>
  <c r="BI90"/>
  <c r="BH90"/>
  <c r="BG90"/>
  <c r="BF90"/>
  <c r="T90"/>
  <c r="R90"/>
  <c r="P90"/>
  <c r="BI88"/>
  <c r="BH88"/>
  <c r="BG88"/>
  <c r="BF88"/>
  <c r="T88"/>
  <c r="R88"/>
  <c r="P88"/>
  <c r="BI86"/>
  <c r="BH86"/>
  <c r="BG86"/>
  <c r="BF86"/>
  <c r="T86"/>
  <c r="R86"/>
  <c r="P86"/>
  <c r="J80"/>
  <c r="J79"/>
  <c r="F79"/>
  <c r="F77"/>
  <c r="E75"/>
  <c r="J55"/>
  <c r="J54"/>
  <c r="F54"/>
  <c r="F52"/>
  <c r="E50"/>
  <c r="J18"/>
  <c r="E18"/>
  <c r="F80"/>
  <c r="J17"/>
  <c r="J12"/>
  <c r="J52"/>
  <c r="E7"/>
  <c r="E73"/>
  <c i="2" r="J37"/>
  <c r="J36"/>
  <c i="1" r="AY55"/>
  <c i="2" r="J35"/>
  <c i="1" r="AX55"/>
  <c i="2" r="BI626"/>
  <c r="BH626"/>
  <c r="BG626"/>
  <c r="BF626"/>
  <c r="T626"/>
  <c r="T625"/>
  <c r="R626"/>
  <c r="R625"/>
  <c r="P626"/>
  <c r="P625"/>
  <c r="BI623"/>
  <c r="BH623"/>
  <c r="BG623"/>
  <c r="BF623"/>
  <c r="T623"/>
  <c r="R623"/>
  <c r="P623"/>
  <c r="BI621"/>
  <c r="BH621"/>
  <c r="BG621"/>
  <c r="BF621"/>
  <c r="T621"/>
  <c r="R621"/>
  <c r="P621"/>
  <c r="BI619"/>
  <c r="BH619"/>
  <c r="BG619"/>
  <c r="BF619"/>
  <c r="T619"/>
  <c r="R619"/>
  <c r="P619"/>
  <c r="BI616"/>
  <c r="BH616"/>
  <c r="BG616"/>
  <c r="BF616"/>
  <c r="T616"/>
  <c r="R616"/>
  <c r="P616"/>
  <c r="BI614"/>
  <c r="BH614"/>
  <c r="BG614"/>
  <c r="BF614"/>
  <c r="T614"/>
  <c r="R614"/>
  <c r="P614"/>
  <c r="BI612"/>
  <c r="BH612"/>
  <c r="BG612"/>
  <c r="BF612"/>
  <c r="T612"/>
  <c r="R612"/>
  <c r="P612"/>
  <c r="BI609"/>
  <c r="BH609"/>
  <c r="BG609"/>
  <c r="BF609"/>
  <c r="T609"/>
  <c r="R609"/>
  <c r="P609"/>
  <c r="BI605"/>
  <c r="BH605"/>
  <c r="BG605"/>
  <c r="BF605"/>
  <c r="T605"/>
  <c r="R605"/>
  <c r="P605"/>
  <c r="BI601"/>
  <c r="BH601"/>
  <c r="BG601"/>
  <c r="BF601"/>
  <c r="T601"/>
  <c r="R601"/>
  <c r="P601"/>
  <c r="BI597"/>
  <c r="BH597"/>
  <c r="BG597"/>
  <c r="BF597"/>
  <c r="T597"/>
  <c r="R597"/>
  <c r="P597"/>
  <c r="BI593"/>
  <c r="BH593"/>
  <c r="BG593"/>
  <c r="BF593"/>
  <c r="T593"/>
  <c r="R593"/>
  <c r="P593"/>
  <c r="BI591"/>
  <c r="BH591"/>
  <c r="BG591"/>
  <c r="BF591"/>
  <c r="T591"/>
  <c r="R591"/>
  <c r="P591"/>
  <c r="BI584"/>
  <c r="BH584"/>
  <c r="BG584"/>
  <c r="BF584"/>
  <c r="T584"/>
  <c r="R584"/>
  <c r="P584"/>
  <c r="BI580"/>
  <c r="BH580"/>
  <c r="BG580"/>
  <c r="BF580"/>
  <c r="T580"/>
  <c r="R580"/>
  <c r="P580"/>
  <c r="BI578"/>
  <c r="BH578"/>
  <c r="BG578"/>
  <c r="BF578"/>
  <c r="T578"/>
  <c r="R578"/>
  <c r="P578"/>
  <c r="BI576"/>
  <c r="BH576"/>
  <c r="BG576"/>
  <c r="BF576"/>
  <c r="T576"/>
  <c r="R576"/>
  <c r="P576"/>
  <c r="BI573"/>
  <c r="BH573"/>
  <c r="BG573"/>
  <c r="BF573"/>
  <c r="T573"/>
  <c r="R573"/>
  <c r="P573"/>
  <c r="BI571"/>
  <c r="BH571"/>
  <c r="BG571"/>
  <c r="BF571"/>
  <c r="T571"/>
  <c r="R571"/>
  <c r="P571"/>
  <c r="BI568"/>
  <c r="BH568"/>
  <c r="BG568"/>
  <c r="BF568"/>
  <c r="T568"/>
  <c r="R568"/>
  <c r="P568"/>
  <c r="BI565"/>
  <c r="BH565"/>
  <c r="BG565"/>
  <c r="BF565"/>
  <c r="T565"/>
  <c r="R565"/>
  <c r="P565"/>
  <c r="BI563"/>
  <c r="BH563"/>
  <c r="BG563"/>
  <c r="BF563"/>
  <c r="T563"/>
  <c r="R563"/>
  <c r="P563"/>
  <c r="BI561"/>
  <c r="BH561"/>
  <c r="BG561"/>
  <c r="BF561"/>
  <c r="T561"/>
  <c r="R561"/>
  <c r="P561"/>
  <c r="BI559"/>
  <c r="BH559"/>
  <c r="BG559"/>
  <c r="BF559"/>
  <c r="T559"/>
  <c r="R559"/>
  <c r="P559"/>
  <c r="BI556"/>
  <c r="BH556"/>
  <c r="BG556"/>
  <c r="BF556"/>
  <c r="T556"/>
  <c r="R556"/>
  <c r="P556"/>
  <c r="BI553"/>
  <c r="BH553"/>
  <c r="BG553"/>
  <c r="BF553"/>
  <c r="T553"/>
  <c r="R553"/>
  <c r="P553"/>
  <c r="BI551"/>
  <c r="BH551"/>
  <c r="BG551"/>
  <c r="BF551"/>
  <c r="T551"/>
  <c r="R551"/>
  <c r="P551"/>
  <c r="BI547"/>
  <c r="BH547"/>
  <c r="BG547"/>
  <c r="BF547"/>
  <c r="T547"/>
  <c r="R547"/>
  <c r="P547"/>
  <c r="BI543"/>
  <c r="BH543"/>
  <c r="BG543"/>
  <c r="BF543"/>
  <c r="T543"/>
  <c r="R543"/>
  <c r="P543"/>
  <c r="BI539"/>
  <c r="BH539"/>
  <c r="BG539"/>
  <c r="BF539"/>
  <c r="T539"/>
  <c r="R539"/>
  <c r="P539"/>
  <c r="BI535"/>
  <c r="BH535"/>
  <c r="BG535"/>
  <c r="BF535"/>
  <c r="T535"/>
  <c r="R535"/>
  <c r="P535"/>
  <c r="BI532"/>
  <c r="BH532"/>
  <c r="BG532"/>
  <c r="BF532"/>
  <c r="T532"/>
  <c r="R532"/>
  <c r="P532"/>
  <c r="BI530"/>
  <c r="BH530"/>
  <c r="BG530"/>
  <c r="BF530"/>
  <c r="T530"/>
  <c r="R530"/>
  <c r="P530"/>
  <c r="BI529"/>
  <c r="BH529"/>
  <c r="BG529"/>
  <c r="BF529"/>
  <c r="T529"/>
  <c r="R529"/>
  <c r="P529"/>
  <c r="BI527"/>
  <c r="BH527"/>
  <c r="BG527"/>
  <c r="BF527"/>
  <c r="T527"/>
  <c r="R527"/>
  <c r="P527"/>
  <c r="BI525"/>
  <c r="BH525"/>
  <c r="BG525"/>
  <c r="BF525"/>
  <c r="T525"/>
  <c r="R525"/>
  <c r="P525"/>
  <c r="BI524"/>
  <c r="BH524"/>
  <c r="BG524"/>
  <c r="BF524"/>
  <c r="T524"/>
  <c r="R524"/>
  <c r="P524"/>
  <c r="BI522"/>
  <c r="BH522"/>
  <c r="BG522"/>
  <c r="BF522"/>
  <c r="T522"/>
  <c r="R522"/>
  <c r="P522"/>
  <c r="BI520"/>
  <c r="BH520"/>
  <c r="BG520"/>
  <c r="BF520"/>
  <c r="T520"/>
  <c r="R520"/>
  <c r="P520"/>
  <c r="BI519"/>
  <c r="BH519"/>
  <c r="BG519"/>
  <c r="BF519"/>
  <c r="T519"/>
  <c r="R519"/>
  <c r="P519"/>
  <c r="BI517"/>
  <c r="BH517"/>
  <c r="BG517"/>
  <c r="BF517"/>
  <c r="T517"/>
  <c r="R517"/>
  <c r="P517"/>
  <c r="BI516"/>
  <c r="BH516"/>
  <c r="BG516"/>
  <c r="BF516"/>
  <c r="T516"/>
  <c r="R516"/>
  <c r="P516"/>
  <c r="BI514"/>
  <c r="BH514"/>
  <c r="BG514"/>
  <c r="BF514"/>
  <c r="T514"/>
  <c r="R514"/>
  <c r="P514"/>
  <c r="BI513"/>
  <c r="BH513"/>
  <c r="BG513"/>
  <c r="BF513"/>
  <c r="T513"/>
  <c r="R513"/>
  <c r="P513"/>
  <c r="BI511"/>
  <c r="BH511"/>
  <c r="BG511"/>
  <c r="BF511"/>
  <c r="T511"/>
  <c r="R511"/>
  <c r="P511"/>
  <c r="BI510"/>
  <c r="BH510"/>
  <c r="BG510"/>
  <c r="BF510"/>
  <c r="T510"/>
  <c r="R510"/>
  <c r="P510"/>
  <c r="BI506"/>
  <c r="BH506"/>
  <c r="BG506"/>
  <c r="BF506"/>
  <c r="T506"/>
  <c r="R506"/>
  <c r="P506"/>
  <c r="BI504"/>
  <c r="BH504"/>
  <c r="BG504"/>
  <c r="BF504"/>
  <c r="T504"/>
  <c r="R504"/>
  <c r="P504"/>
  <c r="BI500"/>
  <c r="BH500"/>
  <c r="BG500"/>
  <c r="BF500"/>
  <c r="T500"/>
  <c r="R500"/>
  <c r="P500"/>
  <c r="BI497"/>
  <c r="BH497"/>
  <c r="BG497"/>
  <c r="BF497"/>
  <c r="T497"/>
  <c r="R497"/>
  <c r="P497"/>
  <c r="BI493"/>
  <c r="BH493"/>
  <c r="BG493"/>
  <c r="BF493"/>
  <c r="T493"/>
  <c r="R493"/>
  <c r="P493"/>
  <c r="BI491"/>
  <c r="BH491"/>
  <c r="BG491"/>
  <c r="BF491"/>
  <c r="T491"/>
  <c r="R491"/>
  <c r="P491"/>
  <c r="BI489"/>
  <c r="BH489"/>
  <c r="BG489"/>
  <c r="BF489"/>
  <c r="T489"/>
  <c r="R489"/>
  <c r="P489"/>
  <c r="BI482"/>
  <c r="BH482"/>
  <c r="BG482"/>
  <c r="BF482"/>
  <c r="T482"/>
  <c r="R482"/>
  <c r="P482"/>
  <c r="BI480"/>
  <c r="BH480"/>
  <c r="BG480"/>
  <c r="BF480"/>
  <c r="T480"/>
  <c r="R480"/>
  <c r="P480"/>
  <c r="BI476"/>
  <c r="BH476"/>
  <c r="BG476"/>
  <c r="BF476"/>
  <c r="T476"/>
  <c r="R476"/>
  <c r="P476"/>
  <c r="BI474"/>
  <c r="BH474"/>
  <c r="BG474"/>
  <c r="BF474"/>
  <c r="T474"/>
  <c r="R474"/>
  <c r="P474"/>
  <c r="BI470"/>
  <c r="BH470"/>
  <c r="BG470"/>
  <c r="BF470"/>
  <c r="T470"/>
  <c r="R470"/>
  <c r="P470"/>
  <c r="BI468"/>
  <c r="BH468"/>
  <c r="BG468"/>
  <c r="BF468"/>
  <c r="T468"/>
  <c r="R468"/>
  <c r="P468"/>
  <c r="BI464"/>
  <c r="BH464"/>
  <c r="BG464"/>
  <c r="BF464"/>
  <c r="T464"/>
  <c r="R464"/>
  <c r="P464"/>
  <c r="BI462"/>
  <c r="BH462"/>
  <c r="BG462"/>
  <c r="BF462"/>
  <c r="T462"/>
  <c r="R462"/>
  <c r="P462"/>
  <c r="BI458"/>
  <c r="BH458"/>
  <c r="BG458"/>
  <c r="BF458"/>
  <c r="T458"/>
  <c r="R458"/>
  <c r="P458"/>
  <c r="BI456"/>
  <c r="BH456"/>
  <c r="BG456"/>
  <c r="BF456"/>
  <c r="T456"/>
  <c r="R456"/>
  <c r="P456"/>
  <c r="BI452"/>
  <c r="BH452"/>
  <c r="BG452"/>
  <c r="BF452"/>
  <c r="T452"/>
  <c r="R452"/>
  <c r="P452"/>
  <c r="BI450"/>
  <c r="BH450"/>
  <c r="BG450"/>
  <c r="BF450"/>
  <c r="T450"/>
  <c r="R450"/>
  <c r="P450"/>
  <c r="BI446"/>
  <c r="BH446"/>
  <c r="BG446"/>
  <c r="BF446"/>
  <c r="T446"/>
  <c r="R446"/>
  <c r="P446"/>
  <c r="BI442"/>
  <c r="BH442"/>
  <c r="BG442"/>
  <c r="BF442"/>
  <c r="T442"/>
  <c r="R442"/>
  <c r="P442"/>
  <c r="BI438"/>
  <c r="BH438"/>
  <c r="BG438"/>
  <c r="BF438"/>
  <c r="T438"/>
  <c r="R438"/>
  <c r="P438"/>
  <c r="BI431"/>
  <c r="BH431"/>
  <c r="BG431"/>
  <c r="BF431"/>
  <c r="T431"/>
  <c r="R431"/>
  <c r="P431"/>
  <c r="BI424"/>
  <c r="BH424"/>
  <c r="BG424"/>
  <c r="BF424"/>
  <c r="T424"/>
  <c r="R424"/>
  <c r="P424"/>
  <c r="BI422"/>
  <c r="BH422"/>
  <c r="BG422"/>
  <c r="BF422"/>
  <c r="T422"/>
  <c r="R422"/>
  <c r="P422"/>
  <c r="BI415"/>
  <c r="BH415"/>
  <c r="BG415"/>
  <c r="BF415"/>
  <c r="T415"/>
  <c r="R415"/>
  <c r="P415"/>
  <c r="BI411"/>
  <c r="BH411"/>
  <c r="BG411"/>
  <c r="BF411"/>
  <c r="T411"/>
  <c r="R411"/>
  <c r="P411"/>
  <c r="BI407"/>
  <c r="BH407"/>
  <c r="BG407"/>
  <c r="BF407"/>
  <c r="T407"/>
  <c r="R407"/>
  <c r="P407"/>
  <c r="BI403"/>
  <c r="BH403"/>
  <c r="BG403"/>
  <c r="BF403"/>
  <c r="T403"/>
  <c r="R403"/>
  <c r="P403"/>
  <c r="BI394"/>
  <c r="BH394"/>
  <c r="BG394"/>
  <c r="BF394"/>
  <c r="T394"/>
  <c r="R394"/>
  <c r="P394"/>
  <c r="BI385"/>
  <c r="BH385"/>
  <c r="BG385"/>
  <c r="BF385"/>
  <c r="T385"/>
  <c r="R385"/>
  <c r="P385"/>
  <c r="BI378"/>
  <c r="BH378"/>
  <c r="BG378"/>
  <c r="BF378"/>
  <c r="T378"/>
  <c r="R378"/>
  <c r="P378"/>
  <c r="BI371"/>
  <c r="BH371"/>
  <c r="BG371"/>
  <c r="BF371"/>
  <c r="T371"/>
  <c r="R371"/>
  <c r="P371"/>
  <c r="BI367"/>
  <c r="BH367"/>
  <c r="BG367"/>
  <c r="BF367"/>
  <c r="T367"/>
  <c r="R367"/>
  <c r="P367"/>
  <c r="BI362"/>
  <c r="BH362"/>
  <c r="BG362"/>
  <c r="BF362"/>
  <c r="T362"/>
  <c r="T361"/>
  <c r="R362"/>
  <c r="R361"/>
  <c r="P362"/>
  <c r="P361"/>
  <c r="BI358"/>
  <c r="BH358"/>
  <c r="BG358"/>
  <c r="BF358"/>
  <c r="T358"/>
  <c r="R358"/>
  <c r="P358"/>
  <c r="BI356"/>
  <c r="BH356"/>
  <c r="BG356"/>
  <c r="BF356"/>
  <c r="T356"/>
  <c r="R356"/>
  <c r="P356"/>
  <c r="BI354"/>
  <c r="BH354"/>
  <c r="BG354"/>
  <c r="BF354"/>
  <c r="T354"/>
  <c r="R354"/>
  <c r="P354"/>
  <c r="BI353"/>
  <c r="BH353"/>
  <c r="BG353"/>
  <c r="BF353"/>
  <c r="T353"/>
  <c r="R353"/>
  <c r="P353"/>
  <c r="BI350"/>
  <c r="BH350"/>
  <c r="BG350"/>
  <c r="BF350"/>
  <c r="T350"/>
  <c r="R350"/>
  <c r="P350"/>
  <c r="BI346"/>
  <c r="BH346"/>
  <c r="BG346"/>
  <c r="BF346"/>
  <c r="T346"/>
  <c r="R346"/>
  <c r="P346"/>
  <c r="BI342"/>
  <c r="BH342"/>
  <c r="BG342"/>
  <c r="BF342"/>
  <c r="T342"/>
  <c r="R342"/>
  <c r="P342"/>
  <c r="BI334"/>
  <c r="BH334"/>
  <c r="BG334"/>
  <c r="BF334"/>
  <c r="T334"/>
  <c r="R334"/>
  <c r="P334"/>
  <c r="BI332"/>
  <c r="BH332"/>
  <c r="BG332"/>
  <c r="BF332"/>
  <c r="T332"/>
  <c r="R332"/>
  <c r="P332"/>
  <c r="BI330"/>
  <c r="BH330"/>
  <c r="BG330"/>
  <c r="BF330"/>
  <c r="T330"/>
  <c r="R330"/>
  <c r="P330"/>
  <c r="BI328"/>
  <c r="BH328"/>
  <c r="BG328"/>
  <c r="BF328"/>
  <c r="T328"/>
  <c r="R328"/>
  <c r="P328"/>
  <c r="BI326"/>
  <c r="BH326"/>
  <c r="BG326"/>
  <c r="BF326"/>
  <c r="T326"/>
  <c r="R326"/>
  <c r="P326"/>
  <c r="BI322"/>
  <c r="BH322"/>
  <c r="BG322"/>
  <c r="BF322"/>
  <c r="T322"/>
  <c r="R322"/>
  <c r="P322"/>
  <c r="BI318"/>
  <c r="BH318"/>
  <c r="BG318"/>
  <c r="BF318"/>
  <c r="T318"/>
  <c r="R318"/>
  <c r="P318"/>
  <c r="BI315"/>
  <c r="BH315"/>
  <c r="BG315"/>
  <c r="BF315"/>
  <c r="T315"/>
  <c r="R315"/>
  <c r="P315"/>
  <c r="BI313"/>
  <c r="BH313"/>
  <c r="BG313"/>
  <c r="BF313"/>
  <c r="T313"/>
  <c r="R313"/>
  <c r="P313"/>
  <c r="BI311"/>
  <c r="BH311"/>
  <c r="BG311"/>
  <c r="BF311"/>
  <c r="T311"/>
  <c r="R311"/>
  <c r="P311"/>
  <c r="BI309"/>
  <c r="BH309"/>
  <c r="BG309"/>
  <c r="BF309"/>
  <c r="T309"/>
  <c r="R309"/>
  <c r="P309"/>
  <c r="BI306"/>
  <c r="BH306"/>
  <c r="BG306"/>
  <c r="BF306"/>
  <c r="T306"/>
  <c r="R306"/>
  <c r="P306"/>
  <c r="BI302"/>
  <c r="BH302"/>
  <c r="BG302"/>
  <c r="BF302"/>
  <c r="T302"/>
  <c r="R302"/>
  <c r="P302"/>
  <c r="BI298"/>
  <c r="BH298"/>
  <c r="BG298"/>
  <c r="BF298"/>
  <c r="T298"/>
  <c r="R298"/>
  <c r="P298"/>
  <c r="BI294"/>
  <c r="BH294"/>
  <c r="BG294"/>
  <c r="BF294"/>
  <c r="T294"/>
  <c r="R294"/>
  <c r="P294"/>
  <c r="BI290"/>
  <c r="BH290"/>
  <c r="BG290"/>
  <c r="BF290"/>
  <c r="T290"/>
  <c r="R290"/>
  <c r="P290"/>
  <c r="BI286"/>
  <c r="BH286"/>
  <c r="BG286"/>
  <c r="BF286"/>
  <c r="T286"/>
  <c r="R286"/>
  <c r="P286"/>
  <c r="BI278"/>
  <c r="BH278"/>
  <c r="BG278"/>
  <c r="BF278"/>
  <c r="T278"/>
  <c r="R278"/>
  <c r="P278"/>
  <c r="BI273"/>
  <c r="BH273"/>
  <c r="BG273"/>
  <c r="BF273"/>
  <c r="T273"/>
  <c r="R273"/>
  <c r="P273"/>
  <c r="BI258"/>
  <c r="BH258"/>
  <c r="BG258"/>
  <c r="BF258"/>
  <c r="T258"/>
  <c r="R258"/>
  <c r="P258"/>
  <c r="BI246"/>
  <c r="BH246"/>
  <c r="BG246"/>
  <c r="BF246"/>
  <c r="T246"/>
  <c r="R246"/>
  <c r="P246"/>
  <c r="BI241"/>
  <c r="BH241"/>
  <c r="BG241"/>
  <c r="BF241"/>
  <c r="T241"/>
  <c r="R241"/>
  <c r="P241"/>
  <c r="BI238"/>
  <c r="BH238"/>
  <c r="BG238"/>
  <c r="BF238"/>
  <c r="T238"/>
  <c r="R238"/>
  <c r="P238"/>
  <c r="BI236"/>
  <c r="BH236"/>
  <c r="BG236"/>
  <c r="BF236"/>
  <c r="T236"/>
  <c r="R236"/>
  <c r="P236"/>
  <c r="BI232"/>
  <c r="BH232"/>
  <c r="BG232"/>
  <c r="BF232"/>
  <c r="T232"/>
  <c r="R232"/>
  <c r="P232"/>
  <c r="BI227"/>
  <c r="BH227"/>
  <c r="BG227"/>
  <c r="BF227"/>
  <c r="T227"/>
  <c r="R227"/>
  <c r="P227"/>
  <c r="BI209"/>
  <c r="BH209"/>
  <c r="BG209"/>
  <c r="BF209"/>
  <c r="T209"/>
  <c r="R209"/>
  <c r="P209"/>
  <c r="BI204"/>
  <c r="BH204"/>
  <c r="BG204"/>
  <c r="BF204"/>
  <c r="T204"/>
  <c r="R204"/>
  <c r="P204"/>
  <c r="BI195"/>
  <c r="BH195"/>
  <c r="BG195"/>
  <c r="BF195"/>
  <c r="T195"/>
  <c r="R195"/>
  <c r="P195"/>
  <c r="BI190"/>
  <c r="BH190"/>
  <c r="BG190"/>
  <c r="BF190"/>
  <c r="T190"/>
  <c r="R190"/>
  <c r="P190"/>
  <c r="BI181"/>
  <c r="BH181"/>
  <c r="BG181"/>
  <c r="BF181"/>
  <c r="T181"/>
  <c r="R181"/>
  <c r="P181"/>
  <c r="BI166"/>
  <c r="BH166"/>
  <c r="BG166"/>
  <c r="BF166"/>
  <c r="T166"/>
  <c r="R166"/>
  <c r="P166"/>
  <c r="BI157"/>
  <c r="BH157"/>
  <c r="BG157"/>
  <c r="BF157"/>
  <c r="T157"/>
  <c r="R157"/>
  <c r="P157"/>
  <c r="BI145"/>
  <c r="BH145"/>
  <c r="BG145"/>
  <c r="BF145"/>
  <c r="T145"/>
  <c r="R145"/>
  <c r="P145"/>
  <c r="BI140"/>
  <c r="BH140"/>
  <c r="BG140"/>
  <c r="BF140"/>
  <c r="T140"/>
  <c r="R140"/>
  <c r="P140"/>
  <c r="BI135"/>
  <c r="BH135"/>
  <c r="BG135"/>
  <c r="BF135"/>
  <c r="T135"/>
  <c r="R135"/>
  <c r="P135"/>
  <c r="BI130"/>
  <c r="BH130"/>
  <c r="BG130"/>
  <c r="BF130"/>
  <c r="T130"/>
  <c r="R130"/>
  <c r="P130"/>
  <c r="BI115"/>
  <c r="BH115"/>
  <c r="BG115"/>
  <c r="BF115"/>
  <c r="T115"/>
  <c r="R115"/>
  <c r="P115"/>
  <c r="BI110"/>
  <c r="BH110"/>
  <c r="BG110"/>
  <c r="BF110"/>
  <c r="T110"/>
  <c r="R110"/>
  <c r="P110"/>
  <c r="BI102"/>
  <c r="BH102"/>
  <c r="BG102"/>
  <c r="BF102"/>
  <c r="T102"/>
  <c r="R102"/>
  <c r="P102"/>
  <c r="BI97"/>
  <c r="BH97"/>
  <c r="BG97"/>
  <c r="BF97"/>
  <c r="T97"/>
  <c r="R97"/>
  <c r="P97"/>
  <c r="BI92"/>
  <c r="BH92"/>
  <c r="BG92"/>
  <c r="BF92"/>
  <c r="T92"/>
  <c r="R92"/>
  <c r="P92"/>
  <c r="J86"/>
  <c r="J85"/>
  <c r="F85"/>
  <c r="F83"/>
  <c r="E81"/>
  <c r="J55"/>
  <c r="J54"/>
  <c r="F54"/>
  <c r="F52"/>
  <c r="E50"/>
  <c r="J18"/>
  <c r="E18"/>
  <c r="F55"/>
  <c r="J17"/>
  <c r="J12"/>
  <c r="J52"/>
  <c r="E7"/>
  <c r="E79"/>
  <c i="1" r="L50"/>
  <c r="AM50"/>
  <c r="AM49"/>
  <c r="L49"/>
  <c r="AM47"/>
  <c r="L47"/>
  <c r="L45"/>
  <c r="L44"/>
  <c i="2" r="BK626"/>
  <c r="J623"/>
  <c r="BK621"/>
  <c r="J616"/>
  <c r="BK612"/>
  <c r="J605"/>
  <c r="BK597"/>
  <c r="J591"/>
  <c r="BK580"/>
  <c r="J576"/>
  <c r="BK571"/>
  <c r="J565"/>
  <c r="J563"/>
  <c r="BK559"/>
  <c r="J553"/>
  <c r="BK547"/>
  <c r="J539"/>
  <c r="J532"/>
  <c r="J529"/>
  <c r="J524"/>
  <c r="BK520"/>
  <c r="J517"/>
  <c r="J516"/>
  <c r="J513"/>
  <c r="BK510"/>
  <c r="J504"/>
  <c r="BK497"/>
  <c r="J491"/>
  <c r="J482"/>
  <c r="J476"/>
  <c r="BK470"/>
  <c r="BK464"/>
  <c r="BK458"/>
  <c r="BK452"/>
  <c r="BK446"/>
  <c r="BK431"/>
  <c r="BK422"/>
  <c r="J411"/>
  <c r="J403"/>
  <c r="BK385"/>
  <c r="BK378"/>
  <c r="BK371"/>
  <c r="BK367"/>
  <c r="BK362"/>
  <c r="BK358"/>
  <c r="BK356"/>
  <c r="BK354"/>
  <c r="BK353"/>
  <c r="BK350"/>
  <c r="BK346"/>
  <c r="BK342"/>
  <c r="J332"/>
  <c r="BK326"/>
  <c r="BK318"/>
  <c r="BK313"/>
  <c r="J309"/>
  <c r="J302"/>
  <c r="BK294"/>
  <c r="BK286"/>
  <c r="BK273"/>
  <c r="J258"/>
  <c r="BK241"/>
  <c r="BK236"/>
  <c r="J209"/>
  <c r="J195"/>
  <c r="J181"/>
  <c r="J145"/>
  <c r="BK135"/>
  <c r="J115"/>
  <c r="J102"/>
  <c r="J92"/>
  <c r="BK616"/>
  <c r="J612"/>
  <c r="J601"/>
  <c r="J597"/>
  <c r="BK591"/>
  <c r="J580"/>
  <c r="J573"/>
  <c r="BK568"/>
  <c r="BK561"/>
  <c r="BK556"/>
  <c r="BK551"/>
  <c r="BK543"/>
  <c r="J535"/>
  <c r="J530"/>
  <c r="J527"/>
  <c r="BK524"/>
  <c r="J520"/>
  <c r="BK517"/>
  <c r="BK513"/>
  <c r="J510"/>
  <c r="BK504"/>
  <c r="J497"/>
  <c r="BK491"/>
  <c r="BK482"/>
  <c r="BK476"/>
  <c r="J470"/>
  <c r="J464"/>
  <c r="J458"/>
  <c r="J452"/>
  <c r="J446"/>
  <c r="BK438"/>
  <c r="J431"/>
  <c r="J422"/>
  <c r="BK411"/>
  <c r="BK403"/>
  <c r="J342"/>
  <c r="BK330"/>
  <c r="J326"/>
  <c r="J322"/>
  <c r="BK315"/>
  <c r="BK311"/>
  <c r="J306"/>
  <c r="J294"/>
  <c r="J286"/>
  <c r="J273"/>
  <c r="J246"/>
  <c r="J238"/>
  <c r="BK232"/>
  <c r="BK209"/>
  <c r="BK195"/>
  <c r="BK181"/>
  <c r="BK166"/>
  <c r="BK145"/>
  <c r="J135"/>
  <c r="BK115"/>
  <c r="BK102"/>
  <c r="BK92"/>
  <c i="3" r="J164"/>
  <c r="BK163"/>
  <c r="J162"/>
  <c r="BK161"/>
  <c r="J158"/>
  <c r="BK154"/>
  <c r="BK148"/>
  <c r="J147"/>
  <c r="J140"/>
  <c r="BK136"/>
  <c r="J130"/>
  <c r="J124"/>
  <c r="BK117"/>
  <c r="BK107"/>
  <c r="J104"/>
  <c r="J101"/>
  <c r="J98"/>
  <c r="J95"/>
  <c r="BK91"/>
  <c r="J155"/>
  <c r="BK150"/>
  <c r="BK145"/>
  <c r="BK142"/>
  <c r="BK138"/>
  <c r="BK133"/>
  <c r="BK128"/>
  <c r="BK126"/>
  <c r="BK123"/>
  <c r="J120"/>
  <c r="J118"/>
  <c r="BK115"/>
  <c r="J114"/>
  <c r="BK111"/>
  <c r="BK105"/>
  <c r="J102"/>
  <c r="BK100"/>
  <c r="J97"/>
  <c r="J91"/>
  <c r="BK88"/>
  <c r="J86"/>
  <c r="BK162"/>
  <c r="BK158"/>
  <c r="J157"/>
  <c r="J154"/>
  <c r="J150"/>
  <c r="J142"/>
  <c r="J121"/>
  <c r="BK114"/>
  <c r="BK113"/>
  <c r="J110"/>
  <c r="J107"/>
  <c r="J93"/>
  <c r="BK86"/>
  <c i="4" r="BK89"/>
  <c r="J87"/>
  <c r="BK86"/>
  <c r="BK84"/>
  <c r="J90"/>
  <c r="J89"/>
  <c r="BK88"/>
  <c r="BK87"/>
  <c r="J85"/>
  <c r="BK83"/>
  <c r="J82"/>
  <c i="2" r="J626"/>
  <c r="BK623"/>
  <c r="J621"/>
  <c r="J619"/>
  <c r="J614"/>
  <c r="BK609"/>
  <c r="BK601"/>
  <c r="J593"/>
  <c r="BK584"/>
  <c r="J578"/>
  <c r="BK573"/>
  <c r="J568"/>
  <c r="BK563"/>
  <c r="J561"/>
  <c r="J556"/>
  <c r="J551"/>
  <c r="J543"/>
  <c r="BK535"/>
  <c r="BK530"/>
  <c r="BK527"/>
  <c r="BK525"/>
  <c r="J522"/>
  <c r="J519"/>
  <c r="BK516"/>
  <c r="BK514"/>
  <c r="BK511"/>
  <c r="J506"/>
  <c r="BK500"/>
  <c r="J493"/>
  <c r="J489"/>
  <c r="J480"/>
  <c r="BK474"/>
  <c r="BK468"/>
  <c r="J462"/>
  <c r="BK456"/>
  <c r="BK450"/>
  <c r="BK442"/>
  <c r="J424"/>
  <c r="J415"/>
  <c r="BK407"/>
  <c r="BK394"/>
  <c r="J385"/>
  <c r="J378"/>
  <c r="J371"/>
  <c r="J367"/>
  <c r="J362"/>
  <c r="J358"/>
  <c r="J356"/>
  <c r="J354"/>
  <c r="J353"/>
  <c r="J350"/>
  <c r="J346"/>
  <c r="J334"/>
  <c r="J330"/>
  <c r="BK328"/>
  <c r="BK322"/>
  <c r="J315"/>
  <c r="J311"/>
  <c r="BK306"/>
  <c r="BK298"/>
  <c r="J290"/>
  <c r="J278"/>
  <c r="BK258"/>
  <c r="BK246"/>
  <c r="BK238"/>
  <c r="BK227"/>
  <c r="J204"/>
  <c r="J190"/>
  <c r="J166"/>
  <c r="BK157"/>
  <c r="BK140"/>
  <c r="BK130"/>
  <c r="J110"/>
  <c r="BK97"/>
  <c r="BK619"/>
  <c r="BK614"/>
  <c r="J609"/>
  <c r="BK605"/>
  <c r="BK593"/>
  <c r="J584"/>
  <c r="BK578"/>
  <c r="BK576"/>
  <c r="J571"/>
  <c r="BK565"/>
  <c r="J559"/>
  <c r="BK553"/>
  <c r="J547"/>
  <c r="BK539"/>
  <c r="BK532"/>
  <c r="BK529"/>
  <c r="J525"/>
  <c r="BK522"/>
  <c r="BK519"/>
  <c r="J514"/>
  <c r="J511"/>
  <c r="BK506"/>
  <c r="J500"/>
  <c r="BK493"/>
  <c r="BK489"/>
  <c r="BK480"/>
  <c r="J474"/>
  <c r="J468"/>
  <c r="BK462"/>
  <c r="J456"/>
  <c r="J450"/>
  <c r="J442"/>
  <c r="J438"/>
  <c r="BK424"/>
  <c r="BK415"/>
  <c r="J407"/>
  <c r="J394"/>
  <c r="BK334"/>
  <c r="BK332"/>
  <c r="J328"/>
  <c r="J318"/>
  <c r="J313"/>
  <c r="BK309"/>
  <c r="BK302"/>
  <c r="J298"/>
  <c r="BK290"/>
  <c r="BK278"/>
  <c r="J241"/>
  <c r="J236"/>
  <c r="J232"/>
  <c r="J227"/>
  <c r="BK204"/>
  <c r="BK190"/>
  <c r="J157"/>
  <c r="J140"/>
  <c r="J130"/>
  <c r="BK110"/>
  <c r="J97"/>
  <c i="1" r="AS54"/>
  <c i="3" r="J148"/>
  <c r="J145"/>
  <c r="J138"/>
  <c r="J133"/>
  <c r="J126"/>
  <c r="J123"/>
  <c r="BK110"/>
  <c r="J105"/>
  <c r="BK102"/>
  <c r="J100"/>
  <c r="BK97"/>
  <c r="BK93"/>
  <c r="BK164"/>
  <c r="BK152"/>
  <c r="BK147"/>
  <c r="J144"/>
  <c r="BK140"/>
  <c r="J136"/>
  <c r="BK131"/>
  <c r="BK130"/>
  <c r="J128"/>
  <c r="BK124"/>
  <c r="BK121"/>
  <c r="BK118"/>
  <c r="J117"/>
  <c r="J115"/>
  <c r="J113"/>
  <c r="BK108"/>
  <c r="BK104"/>
  <c r="BK101"/>
  <c r="BK98"/>
  <c r="BK95"/>
  <c r="BK90"/>
  <c r="J88"/>
  <c r="J163"/>
  <c r="J161"/>
  <c r="BK157"/>
  <c r="BK155"/>
  <c r="J152"/>
  <c r="BK144"/>
  <c r="J131"/>
  <c r="BK120"/>
  <c r="J111"/>
  <c r="J108"/>
  <c r="J90"/>
  <c i="4" r="BK90"/>
  <c r="J88"/>
  <c r="BK85"/>
  <c r="J83"/>
  <c r="J86"/>
  <c r="J84"/>
  <c r="BK82"/>
  <c i="2" l="1" r="P91"/>
  <c r="R91"/>
  <c r="BK341"/>
  <c r="J341"/>
  <c r="J62"/>
  <c r="R341"/>
  <c r="T341"/>
  <c r="P352"/>
  <c r="T352"/>
  <c r="P366"/>
  <c r="T366"/>
  <c r="P499"/>
  <c r="T499"/>
  <c r="P526"/>
  <c r="T526"/>
  <c r="P611"/>
  <c r="T611"/>
  <c i="3" r="P85"/>
  <c r="T85"/>
  <c r="P135"/>
  <c r="R135"/>
  <c r="BK160"/>
  <c r="J160"/>
  <c r="J63"/>
  <c r="T160"/>
  <c i="4" r="BK81"/>
  <c r="J81"/>
  <c r="J60"/>
  <c r="R81"/>
  <c r="R80"/>
  <c i="2" r="BK91"/>
  <c r="T91"/>
  <c r="T90"/>
  <c r="T89"/>
  <c r="P341"/>
  <c r="BK352"/>
  <c r="J352"/>
  <c r="J63"/>
  <c r="R352"/>
  <c r="BK366"/>
  <c r="J366"/>
  <c r="J65"/>
  <c r="R366"/>
  <c r="BK499"/>
  <c r="J499"/>
  <c r="J66"/>
  <c r="R499"/>
  <c r="BK526"/>
  <c r="J526"/>
  <c r="J67"/>
  <c r="R526"/>
  <c r="BK611"/>
  <c r="J611"/>
  <c r="J68"/>
  <c r="R611"/>
  <c i="3" r="BK85"/>
  <c r="R85"/>
  <c r="BK135"/>
  <c r="J135"/>
  <c r="J62"/>
  <c r="T135"/>
  <c r="P160"/>
  <c r="R160"/>
  <c i="4" r="P81"/>
  <c r="P80"/>
  <c i="1" r="AU57"/>
  <c i="4" r="T81"/>
  <c r="T80"/>
  <c i="2" r="BK361"/>
  <c r="J361"/>
  <c r="J64"/>
  <c r="BK625"/>
  <c r="J625"/>
  <c r="J69"/>
  <c i="3" r="J85"/>
  <c r="J61"/>
  <c i="4" r="E48"/>
  <c r="J52"/>
  <c r="F55"/>
  <c r="BE82"/>
  <c r="BE84"/>
  <c r="BE86"/>
  <c r="BE87"/>
  <c r="BE88"/>
  <c r="BE89"/>
  <c r="BE83"/>
  <c r="BE85"/>
  <c r="BE90"/>
  <c i="2" r="J91"/>
  <c r="J61"/>
  <c i="3" r="F55"/>
  <c r="BE93"/>
  <c r="BE95"/>
  <c r="BE97"/>
  <c r="BE98"/>
  <c r="BE100"/>
  <c r="BE101"/>
  <c r="BE102"/>
  <c r="BE104"/>
  <c r="BE115"/>
  <c r="BE126"/>
  <c r="BE128"/>
  <c r="BE136"/>
  <c r="BE145"/>
  <c r="BE154"/>
  <c r="BE161"/>
  <c r="BE162"/>
  <c r="E48"/>
  <c r="J77"/>
  <c r="BE90"/>
  <c r="BE91"/>
  <c r="BE105"/>
  <c r="BE107"/>
  <c r="BE108"/>
  <c r="BE110"/>
  <c r="BE117"/>
  <c r="BE121"/>
  <c r="BE123"/>
  <c r="BE124"/>
  <c r="BE131"/>
  <c r="BE133"/>
  <c r="BE144"/>
  <c r="BE147"/>
  <c r="BE152"/>
  <c r="BE155"/>
  <c r="BE157"/>
  <c r="BE158"/>
  <c r="BE86"/>
  <c r="BE88"/>
  <c r="BE111"/>
  <c r="BE113"/>
  <c r="BE114"/>
  <c r="BE118"/>
  <c r="BE120"/>
  <c r="BE130"/>
  <c r="BE138"/>
  <c r="BE140"/>
  <c r="BE142"/>
  <c r="BE148"/>
  <c r="BE150"/>
  <c r="BE163"/>
  <c r="BE164"/>
  <c i="2" r="J83"/>
  <c r="F86"/>
  <c r="BE97"/>
  <c r="BE102"/>
  <c r="BE110"/>
  <c r="BE140"/>
  <c r="BE157"/>
  <c r="BE166"/>
  <c r="BE181"/>
  <c r="BE190"/>
  <c r="BE195"/>
  <c r="BE204"/>
  <c r="BE209"/>
  <c r="BE227"/>
  <c r="BE241"/>
  <c r="BE273"/>
  <c r="BE278"/>
  <c r="BE286"/>
  <c r="BE290"/>
  <c r="BE298"/>
  <c r="BE302"/>
  <c r="BE306"/>
  <c r="BE309"/>
  <c r="BE313"/>
  <c r="BE328"/>
  <c r="BE330"/>
  <c r="BE334"/>
  <c r="BE342"/>
  <c r="BE378"/>
  <c r="BE385"/>
  <c r="BE394"/>
  <c r="BE407"/>
  <c r="BE411"/>
  <c r="BE422"/>
  <c r="BE424"/>
  <c r="BE458"/>
  <c r="BE464"/>
  <c r="BE476"/>
  <c r="BE480"/>
  <c r="BE482"/>
  <c r="BE489"/>
  <c r="BE491"/>
  <c r="BE500"/>
  <c r="BE504"/>
  <c r="BE511"/>
  <c r="BE514"/>
  <c r="BE516"/>
  <c r="BE517"/>
  <c r="BE520"/>
  <c r="BE522"/>
  <c r="BE527"/>
  <c r="BE530"/>
  <c r="BE535"/>
  <c r="BE539"/>
  <c r="BE543"/>
  <c r="BE551"/>
  <c r="BE553"/>
  <c r="BE559"/>
  <c r="BE561"/>
  <c r="BE563"/>
  <c r="BE568"/>
  <c r="BE573"/>
  <c r="BE576"/>
  <c r="BE584"/>
  <c r="BE591"/>
  <c r="BE593"/>
  <c r="BE601"/>
  <c r="BE609"/>
  <c r="BE614"/>
  <c r="BE616"/>
  <c r="BE621"/>
  <c r="E48"/>
  <c r="BE92"/>
  <c r="BE115"/>
  <c r="BE130"/>
  <c r="BE135"/>
  <c r="BE145"/>
  <c r="BE232"/>
  <c r="BE236"/>
  <c r="BE238"/>
  <c r="BE246"/>
  <c r="BE258"/>
  <c r="BE294"/>
  <c r="BE311"/>
  <c r="BE315"/>
  <c r="BE318"/>
  <c r="BE322"/>
  <c r="BE326"/>
  <c r="BE332"/>
  <c r="BE346"/>
  <c r="BE350"/>
  <c r="BE353"/>
  <c r="BE354"/>
  <c r="BE356"/>
  <c r="BE358"/>
  <c r="BE362"/>
  <c r="BE367"/>
  <c r="BE371"/>
  <c r="BE403"/>
  <c r="BE415"/>
  <c r="BE431"/>
  <c r="BE438"/>
  <c r="BE442"/>
  <c r="BE446"/>
  <c r="BE450"/>
  <c r="BE452"/>
  <c r="BE456"/>
  <c r="BE462"/>
  <c r="BE468"/>
  <c r="BE470"/>
  <c r="BE474"/>
  <c r="BE493"/>
  <c r="BE497"/>
  <c r="BE506"/>
  <c r="BE510"/>
  <c r="BE513"/>
  <c r="BE519"/>
  <c r="BE524"/>
  <c r="BE525"/>
  <c r="BE529"/>
  <c r="BE532"/>
  <c r="BE547"/>
  <c r="BE556"/>
  <c r="BE565"/>
  <c r="BE571"/>
  <c r="BE578"/>
  <c r="BE580"/>
  <c r="BE597"/>
  <c r="BE605"/>
  <c r="BE612"/>
  <c r="BE619"/>
  <c r="BE623"/>
  <c r="BE626"/>
  <c r="J34"/>
  <c i="1" r="AW55"/>
  <c i="2" r="F34"/>
  <c i="1" r="BA55"/>
  <c i="2" r="F36"/>
  <c i="1" r="BC55"/>
  <c i="3" r="F35"/>
  <c i="1" r="BB56"/>
  <c i="4" r="J34"/>
  <c i="1" r="AW57"/>
  <c i="4" r="F34"/>
  <c i="1" r="BA57"/>
  <c i="4" r="F37"/>
  <c i="1" r="BD57"/>
  <c i="2" r="F35"/>
  <c i="1" r="BB55"/>
  <c i="2" r="F37"/>
  <c i="1" r="BD55"/>
  <c i="3" r="J34"/>
  <c i="1" r="AW56"/>
  <c i="3" r="F36"/>
  <c i="1" r="BC56"/>
  <c i="3" r="F34"/>
  <c i="1" r="BA56"/>
  <c i="3" r="F37"/>
  <c i="1" r="BD56"/>
  <c i="4" r="F35"/>
  <c i="1" r="BB57"/>
  <c i="4" r="F36"/>
  <c i="1" r="BC57"/>
  <c i="3" l="1" r="BK84"/>
  <c r="J84"/>
  <c r="J60"/>
  <c r="P84"/>
  <c r="P83"/>
  <c i="1" r="AU56"/>
  <c i="2" r="R90"/>
  <c r="R89"/>
  <c i="3" r="R84"/>
  <c r="R83"/>
  <c i="2" r="BK90"/>
  <c r="J90"/>
  <c r="J60"/>
  <c i="3" r="T84"/>
  <c r="T83"/>
  <c i="2" r="P90"/>
  <c r="P89"/>
  <c i="1" r="AU55"/>
  <c i="4" r="BK80"/>
  <c r="J80"/>
  <c r="J30"/>
  <c i="1" r="AG57"/>
  <c i="2" r="F33"/>
  <c i="1" r="AZ55"/>
  <c i="3" r="J33"/>
  <c i="1" r="AV56"/>
  <c r="AT56"/>
  <c i="4" r="J33"/>
  <c i="1" r="AV57"/>
  <c r="AT57"/>
  <c r="AN57"/>
  <c r="BC54"/>
  <c r="W32"/>
  <c r="BD54"/>
  <c r="W33"/>
  <c i="2" r="J33"/>
  <c i="1" r="AV55"/>
  <c r="AT55"/>
  <c i="3" r="F33"/>
  <c i="1" r="AZ56"/>
  <c i="4" r="F33"/>
  <c i="1" r="AZ57"/>
  <c r="BA54"/>
  <c r="W30"/>
  <c r="BB54"/>
  <c r="W31"/>
  <c i="2" l="1" r="BK89"/>
  <c r="J89"/>
  <c i="4" r="J59"/>
  <c i="3" r="BK83"/>
  <c r="J83"/>
  <c r="J59"/>
  <c i="4" r="J39"/>
  <c i="1" r="AU54"/>
  <c i="2" r="J30"/>
  <c i="1" r="AG55"/>
  <c r="AZ54"/>
  <c r="AV54"/>
  <c r="AK29"/>
  <c r="AY54"/>
  <c r="AW54"/>
  <c r="AK30"/>
  <c r="AX54"/>
  <c i="2" l="1" r="J39"/>
  <c r="J59"/>
  <c i="1" r="AN55"/>
  <c i="3" r="J30"/>
  <c i="1" r="AG56"/>
  <c r="AG54"/>
  <c r="AK26"/>
  <c r="AK35"/>
  <c r="AT54"/>
  <c r="AN54"/>
  <c r="W29"/>
  <c l="1" r="AN56"/>
  <c i="3" r="J39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<sst xmlns="http://schemas.openxmlformats.org/spreadsheetml/2006/main">
  <si>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</si>
  <si>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</si>
  <si>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</si>
  <si>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</si>
  <si>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</si>
  <si>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{81442465-66e3-4e51-a68d-97795afd6c20}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</si>
  <si>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</si>
  <si>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</si>
  <si>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</si>
  <si>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</si>
  <si>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</si>
  <si>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</si>
  <si>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</si>
  <si>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</si>
  <si>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05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</si>
  <si>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</si>
  <si>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</si>
  <si>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Rekonstrukce ul. V domkách, Hudcov_R2</t>
  </si>
  <si>
    <t>KSO:</t>
  </si>
  <si>
    <t/>
  </si>
  <si>
    <t>CC-CZ:</t>
  </si>
  <si>
    <t>Místo:</t>
  </si>
  <si>
    <t>k.ú. Hudcov</t>
  </si>
  <si>
    <t>Datum:</t>
  </si>
  <si>
    <t>7. 1. 2025</t>
  </si>
  <si>
    <t>Zadavatel:</t>
  </si>
  <si>
    <t>IČ:</t>
  </si>
  <si>
    <t>Statutární město Teplice</t>
  </si>
  <si>
    <t>DIČ:</t>
  </si>
  <si>
    <t>Uchazeč:</t>
  </si>
  <si>
    <t>Vyplň údaj</t>
  </si>
  <si>
    <t>Projektant:</t>
  </si>
  <si>
    <t>PROJEKTY CHLADNÝ s.r.o.</t>
  </si>
  <si>
    <t>True</t>
  </si>
  <si>
    <t>Zpracovatel:</t>
  </si>
  <si>
    <t>Ladislav Marek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</si>
  <si>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</si>
  <si>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</si>
  <si>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</si>
  <si>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</si>
  <si>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</si>
  <si>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</si>
  <si>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</si>
  <si>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</si>
  <si>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</si>
  <si>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</si>
  <si>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</si>
  <si>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</si>
  <si>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</si>
  <si>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</si>
  <si>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</si>
  <si>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</si>
  <si>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</si>
  <si>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</si>
  <si>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</si>
  <si>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</si>
  <si>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</si>
  <si>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</si>
  <si>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</si>
  <si>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</si>
  <si>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</si>
  <si>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</si>
  <si>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</si>
  <si>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</si>
  <si>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</si>
  <si>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</si>
  <si>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</si>
  <si>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</si>
  <si>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</si>
  <si>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</si>
  <si>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</si>
  <si>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</si>
  <si>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</si>
  <si>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</si>
  <si>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</si>
  <si>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</si>
  <si>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</si>
  <si>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1</t>
  </si>
  <si>
    <t>SO 01 - Komunikace</t>
  </si>
  <si>
    <t>STA</t>
  </si>
  <si>
    <t>{bce3d575-8b8f-4ec7-b7bf-07fc546ece9b}</t>
  </si>
  <si>
    <t>2</t>
  </si>
  <si>
    <t>SO 02 - Osvětlení přechodu</t>
  </si>
  <si>
    <t>{4b2cabf0-8061-40ab-8ac9-63ec53cd9b59}</t>
  </si>
  <si>
    <t>VON</t>
  </si>
  <si>
    <t>Vedlejší a ostatní náklady</t>
  </si>
  <si>
    <t>{bfc0b72a-4425-435b-9bd6-a8961937a73c}</t>
  </si>
  <si>
    <t>KRYCÍ LIST SOUPISU PRACÍ</t>
  </si>
  <si>
    <t>Objekt:</t>
  </si>
  <si>
    <t>1 - SO 01 - Komunikace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</si>
  <si>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</si>
  <si>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</si>
  <si>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</si>
  <si>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</si>
  <si>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</si>
  <si>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</si>
  <si>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</si>
  <si>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</si>
  <si>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</si>
  <si>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</si>
  <si>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</si>
  <si>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</si>
  <si>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</si>
  <si>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</si>
  <si>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</si>
  <si>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</si>
  <si>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</si>
  <si>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</si>
  <si>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</si>
  <si>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</si>
  <si>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</si>
  <si>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</si>
  <si>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</si>
  <si>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</si>
  <si>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</si>
  <si>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</si>
  <si>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</si>
  <si>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</si>
  <si>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</si>
  <si>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</si>
  <si>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</si>
  <si>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</si>
  <si>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113106133</t>
  </si>
  <si>
    <t>Rozebrání dlažeb komunikací pro pěší s přemístěním hmot na skládku na vzdálenost do 3 m nebo s naložením na dopravní prostředek s ložem z kameniva nebo živice a s jakoukoliv výplní spár strojně plochy jednotlivě do 50 m2 z kamenných dlaždic nebo desek</t>
  </si>
  <si>
    <t>m2</t>
  </si>
  <si>
    <t>CS ÚRS 2024 02</t>
  </si>
  <si>
    <t>4</t>
  </si>
  <si>
    <t>-1268343667</t>
  </si>
  <si>
    <t>Online PSC</t>
  </si>
  <si>
    <t>https://podminky.urs.cz/item/CS_URS_2024_02/113106133</t>
  </si>
  <si>
    <t>P</t>
  </si>
  <si>
    <t>Poznámka k položce:_x000d_
Ceny jsou určeny pro rozebrání dlažeb včetně odstranění lože.</t>
  </si>
  <si>
    <t>VV</t>
  </si>
  <si>
    <t>Odstranění kamenné dlažby chodníku v místě navržených vjezdů</t>
  </si>
  <si>
    <t>29,0</t>
  </si>
  <si>
    <t>113106134</t>
  </si>
  <si>
    <t>Rozebrání dlažeb komunikací pro pěší s přemístěním hmot na skládku na vzdálenost do 3 m nebo s naložením na dopravní prostředek s ložem z kameniva nebo živice a s jakoukoliv výplní spár strojně plochy jednotlivě do 50 m2 ze zámkové dlažby</t>
  </si>
  <si>
    <t>1293907410</t>
  </si>
  <si>
    <t>https://podminky.urs.cz/item/CS_URS_2024_02/113106134</t>
  </si>
  <si>
    <t>Odstranění dlážděného krytu chodníku v místě navržené vozovky</t>
  </si>
  <si>
    <t>4,0</t>
  </si>
  <si>
    <t>3</t>
  </si>
  <si>
    <t>113106144</t>
  </si>
  <si>
    <t>Rozebrání dlažeb komunikací pro pěší s přemístěním hmot na skládku na vzdálenost do 3 m nebo s naložením na dopravní prostředek s ložem z kameniva nebo živice a s jakoukoliv výplní spár strojně plochy jednotlivě přes 50 m2 ze zámkové dlažby</t>
  </si>
  <si>
    <t>1554923038</t>
  </si>
  <si>
    <t>https://podminky.urs.cz/item/CS_URS_2024_02/113106144</t>
  </si>
  <si>
    <t>Odstranění dlážděného krytu chodníku</t>
  </si>
  <si>
    <t>133,0</t>
  </si>
  <si>
    <t>Odstranění dlážděného krytu chodníku v místě navržených vjezdů</t>
  </si>
  <si>
    <t>341,0</t>
  </si>
  <si>
    <t>Součet</t>
  </si>
  <si>
    <t>113107161</t>
  </si>
  <si>
    <t>Odstranění podkladů nebo krytů strojně plochy jednotlivě přes 50 m2 do 200 m2 s přemístěním hmot na skládku na vzdálenost do 20 m nebo s naložením na dopravní prostředek z kameniva hrubého drceného, o tl. vrstvy do 100 mm</t>
  </si>
  <si>
    <t>-1474556289</t>
  </si>
  <si>
    <t>https://podminky.urs.cz/item/CS_URS_2024_02/113107161</t>
  </si>
  <si>
    <t>Odstranění stávající vozovky v místě navržených chodníků</t>
  </si>
  <si>
    <t>tl. 100 mm</t>
  </si>
  <si>
    <t>66,0</t>
  </si>
  <si>
    <t>5</t>
  </si>
  <si>
    <t>113107162</t>
  </si>
  <si>
    <t>Odstranění podkladů nebo krytů strojně plochy jednotlivě přes 50 m2 do 200 m2 s přemístěním hmot na skládku na vzdálenost do 20 m nebo s naložením na dopravní prostředek z kameniva hrubého drceného, o tl. vrstvy přes 100 do 200 mm</t>
  </si>
  <si>
    <t>-1800091754</t>
  </si>
  <si>
    <t>https://podminky.urs.cz/item/CS_URS_2024_02/113107162</t>
  </si>
  <si>
    <t>Odstranění asfaltového chodníku</t>
  </si>
  <si>
    <t>tl. 140 mm</t>
  </si>
  <si>
    <t>68,0</t>
  </si>
  <si>
    <t>Vybourání betonového krytu v místě navržených vjezdů</t>
  </si>
  <si>
    <t>tl. 120 mm</t>
  </si>
  <si>
    <t>90,0</t>
  </si>
  <si>
    <t>tl. 150 mm</t>
  </si>
  <si>
    <t>Odstranění štěrkového krytu v místě navržených vjezdů</t>
  </si>
  <si>
    <t>tl. 200 mm</t>
  </si>
  <si>
    <t>135,0</t>
  </si>
  <si>
    <t>6</t>
  </si>
  <si>
    <t>113107172</t>
  </si>
  <si>
    <t>Odstranění podkladů nebo krytů strojně plochy jednotlivě přes 50 m2 do 200 m2 s přemístěním hmot na skládku na vzdálenost do 20 m nebo s naložením na dopravní prostředek z betonu prostého, o tl. vrstvy přes 150 do 300 mm</t>
  </si>
  <si>
    <t>1642275464</t>
  </si>
  <si>
    <t>https://podminky.urs.cz/item/CS_URS_2024_02/113107172</t>
  </si>
  <si>
    <t>tl. 250 mm</t>
  </si>
  <si>
    <t>7</t>
  </si>
  <si>
    <t>113107182</t>
  </si>
  <si>
    <t>Odstranění podkladů nebo krytů strojně plochy jednotlivě přes 50 m2 do 200 m2 s přemístěním hmot na skládku na vzdálenost do 20 m nebo s naložením na dopravní prostředek živičných, o tl. vrstvy přes 50 do 100 mm</t>
  </si>
  <si>
    <t>464399474</t>
  </si>
  <si>
    <t>https://podminky.urs.cz/item/CS_URS_2024_02/113107182</t>
  </si>
  <si>
    <t>tl. 70 mm</t>
  </si>
  <si>
    <t>8</t>
  </si>
  <si>
    <t>113107183</t>
  </si>
  <si>
    <t>Odstranění podkladů nebo krytů strojně plochy jednotlivě přes 50 m2 do 200 m2 s přemístěním hmot na skládku na vzdálenost do 20 m nebo s naložením na dopravní prostředek živičných, o tl. vrstvy přes 100 do 150 mm</t>
  </si>
  <si>
    <t>-1101002186</t>
  </si>
  <si>
    <t>https://podminky.urs.cz/item/CS_URS_2024_02/113107183</t>
  </si>
  <si>
    <t>tl. 110 mm</t>
  </si>
  <si>
    <t>9</t>
  </si>
  <si>
    <t>113107223</t>
  </si>
  <si>
    <t>Odstranění podkladů nebo krytů strojně plochy jednotlivě přes 200 m2 s přemístěním hmot na skládku na vzdálenost do 20 m nebo s naložením na dopravní prostředek z kameniva hrubého drceného, o tl. vrstvy přes 200 do 300 mm</t>
  </si>
  <si>
    <t>-891022601</t>
  </si>
  <si>
    <t>https://podminky.urs.cz/item/CS_URS_2024_02/113107223</t>
  </si>
  <si>
    <t>Odstranění stávající vozovky</t>
  </si>
  <si>
    <t>tl. 260 mm</t>
  </si>
  <si>
    <t>1940,0</t>
  </si>
  <si>
    <t>Odstranění stávající vozovky v místě navržených vjezdů</t>
  </si>
  <si>
    <t>tl. 220 mm</t>
  </si>
  <si>
    <t>272,0</t>
  </si>
  <si>
    <t>tl. 270 mm</t>
  </si>
  <si>
    <t>10</t>
  </si>
  <si>
    <t>113107243</t>
  </si>
  <si>
    <t>Odstranění podkladů nebo krytů strojně plochy jednotlivě přes 200 m2 s přemístěním hmot na skládku na vzdálenost do 20 m nebo s naložením na dopravní prostředek živičných, o tl. vrstvy přes 100 do 150 mm</t>
  </si>
  <si>
    <t>-1984806162</t>
  </si>
  <si>
    <t>https://podminky.urs.cz/item/CS_URS_2024_02/113107243</t>
  </si>
  <si>
    <t>11</t>
  </si>
  <si>
    <t>113107322</t>
  </si>
  <si>
    <t>Odstranění podkladů nebo krytů strojně plochy jednotlivě do 50 m2 s přemístěním hmot na skládku na vzdálenost do 3 m nebo s naložením na dopravní prostředek z kameniva hrubého drceného, o tl. vrstvy přes 100 do 200 mm</t>
  </si>
  <si>
    <t>553406914</t>
  </si>
  <si>
    <t>https://podminky.urs.cz/item/CS_URS_2024_02/113107322</t>
  </si>
  <si>
    <t>Vybourání betonového krytu v místě navržené vozovky</t>
  </si>
  <si>
    <t>tl. 160 mm</t>
  </si>
  <si>
    <t>30,0</t>
  </si>
  <si>
    <t>Odstranění kačírku</t>
  </si>
  <si>
    <t>20,0</t>
  </si>
  <si>
    <t>Odstranění kačírku v místě navrženého chodníku</t>
  </si>
  <si>
    <t>9,0</t>
  </si>
  <si>
    <t>Odstranění kačírku v místě navržené vozovky</t>
  </si>
  <si>
    <t>3,0</t>
  </si>
  <si>
    <t>113107323</t>
  </si>
  <si>
    <t>Odstranění podkladů nebo krytů strojně plochy jednotlivě do 50 m2 s přemístěním hmot na skládku na vzdálenost do 3 m nebo s naložením na dopravní prostředek z kameniva hrubého drceného, o tl. vrstvy přes 200 do 300 mm</t>
  </si>
  <si>
    <t>1874587462</t>
  </si>
  <si>
    <t>https://podminky.urs.cz/item/CS_URS_2024_02/113107323</t>
  </si>
  <si>
    <t>Odstranění asfaltového chodníku v místě navržených vjezdů</t>
  </si>
  <si>
    <t>5,0</t>
  </si>
  <si>
    <t>tl. 230 mm</t>
  </si>
  <si>
    <t>13</t>
  </si>
  <si>
    <t>113107324</t>
  </si>
  <si>
    <t>Odstranění podkladů nebo krytů strojně plochy jednotlivě do 50 m2 s přemístěním hmot na skládku na vzdálenost do 3 m nebo s naložením na dopravní prostředek z kameniva hrubého drceného, o tl. vrstvy přes 300 do 400 mm</t>
  </si>
  <si>
    <t>-1028436353</t>
  </si>
  <si>
    <t>https://podminky.urs.cz/item/CS_URS_2024_02/113107324</t>
  </si>
  <si>
    <t>tl. 310 mm</t>
  </si>
  <si>
    <t>14</t>
  </si>
  <si>
    <t>113107332</t>
  </si>
  <si>
    <t>Odstranění podkladů nebo krytů strojně plochy jednotlivě do 50 m2 s přemístěním hmot na skládku na vzdálenost do 3 m nebo s naložením na dopravní prostředek z betonu prostého, o tl. vrstvy přes 150 do 300 mm</t>
  </si>
  <si>
    <t>1295085164</t>
  </si>
  <si>
    <t>https://podminky.urs.cz/item/CS_URS_2024_02/113107332</t>
  </si>
  <si>
    <t>Vybourání betonového krytu na chodníku</t>
  </si>
  <si>
    <t>15</t>
  </si>
  <si>
    <t>113107342</t>
  </si>
  <si>
    <t>Odstranění podkladů nebo krytů strojně plochy jednotlivě do 50 m2 s přemístěním hmot na skládku na vzdálenost do 3 m nebo s naložením na dopravní prostředek živičných, o tl. vrstvy přes 50 do 100 mm</t>
  </si>
  <si>
    <t>-1194460395</t>
  </si>
  <si>
    <t>https://podminky.urs.cz/item/CS_URS_2024_02/113107342</t>
  </si>
  <si>
    <t>16</t>
  </si>
  <si>
    <t>113154512</t>
  </si>
  <si>
    <t>Frézování živičného podkladu nebo krytu s naložením hmot na dopravní prostředek plochy do 500 m2 pruhu šířky do 0,5 m, tloušťky vrstvy 40 mm</t>
  </si>
  <si>
    <t>-1885506251</t>
  </si>
  <si>
    <t>https://podminky.urs.cz/item/CS_URS_2024_02/113154512</t>
  </si>
  <si>
    <t>Odstranění asf. krytu vozovky pro budoucí navázání nových vrstev na stáv. asfalt</t>
  </si>
  <si>
    <t>tl. 40 mm</t>
  </si>
  <si>
    <t>35,0</t>
  </si>
  <si>
    <t>17</t>
  </si>
  <si>
    <t>113154518</t>
  </si>
  <si>
    <t>Frézování živičného podkladu nebo krytu s naložením hmot na dopravní prostředek plochy do 500 m2 pruhu šířky do 0,5 m, tloušťky vrstvy 100 mm</t>
  </si>
  <si>
    <t>1271058897</t>
  </si>
  <si>
    <t>https://podminky.urs.cz/item/CS_URS_2024_02/113154518</t>
  </si>
  <si>
    <t>18</t>
  </si>
  <si>
    <t>113154542</t>
  </si>
  <si>
    <t>Frézování živičného podkladu nebo krytu s naložením hmot na dopravní prostředek plochy přes 500 do 2 000 m2 pruhu šířky přes 1 m, tloušťky vrstvy 40 mm</t>
  </si>
  <si>
    <t>2034290671</t>
  </si>
  <si>
    <t>https://podminky.urs.cz/item/CS_URS_2024_02/113154542</t>
  </si>
  <si>
    <t>19</t>
  </si>
  <si>
    <t>113201112</t>
  </si>
  <si>
    <t>Vytrhání obrub s vybouráním lože, s přemístěním hmot na skládku na vzdálenost do 3 m nebo s naložením na dopravní prostředek silničních ležatých</t>
  </si>
  <si>
    <t>m</t>
  </si>
  <si>
    <t>-1682569607</t>
  </si>
  <si>
    <t>https://podminky.urs.cz/item/CS_URS_2024_02/113201112</t>
  </si>
  <si>
    <t>20</t>
  </si>
  <si>
    <t>113202111</t>
  </si>
  <si>
    <t>Vytrhání obrub s vybouráním lože, s přemístěním hmot na skládku na vzdálenost do 3 m nebo s naložením na dopravní prostředek z krajníků nebo obrubníků stojatých</t>
  </si>
  <si>
    <t>945725562</t>
  </si>
  <si>
    <t>https://podminky.urs.cz/item/CS_URS_2024_02/113202111</t>
  </si>
  <si>
    <t>254,0+239,0+18,0</t>
  </si>
  <si>
    <t>121151103</t>
  </si>
  <si>
    <t>Sejmutí ornice strojně při souvislé ploše do 100 m2, tl. vrstvy do 200 mm</t>
  </si>
  <si>
    <t>-481673485</t>
  </si>
  <si>
    <t>https://podminky.urs.cz/item/CS_URS_2024_02/121151103</t>
  </si>
  <si>
    <t>Odstranění zeleně v místě navržené vozovky</t>
  </si>
  <si>
    <t>13,0</t>
  </si>
  <si>
    <t>22</t>
  </si>
  <si>
    <t>121151113</t>
  </si>
  <si>
    <t>Sejmutí ornice strojně při souvislé ploše přes 100 do 500 m2, tl. vrstvy do 200 mm</t>
  </si>
  <si>
    <t>2052888720</t>
  </si>
  <si>
    <t>https://podminky.urs.cz/item/CS_URS_2024_02/121151113</t>
  </si>
  <si>
    <t>Odstranění zeleně</t>
  </si>
  <si>
    <t>151,0</t>
  </si>
  <si>
    <t>Odstranění zeleně v místě navrženého chodníku</t>
  </si>
  <si>
    <t>154,0</t>
  </si>
  <si>
    <t>Odstranění zeleně v místě navržený vjezdů</t>
  </si>
  <si>
    <t>225,0</t>
  </si>
  <si>
    <t>23</t>
  </si>
  <si>
    <t>122251101</t>
  </si>
  <si>
    <t>Odkopávky a prokopávky nezapažené strojně v hornině třídy těžitelnosti I skupiny 3 do 20 m3</t>
  </si>
  <si>
    <t>m3</t>
  </si>
  <si>
    <t>-1268218328</t>
  </si>
  <si>
    <t>https://podminky.urs.cz/item/CS_URS_2024_02/122251101</t>
  </si>
  <si>
    <t>tl. 210 mm</t>
  </si>
  <si>
    <t>13,0*0,21</t>
  </si>
  <si>
    <t>tl. 50 mm</t>
  </si>
  <si>
    <t>154,0*0,05</t>
  </si>
  <si>
    <t>9,0*0,05</t>
  </si>
  <si>
    <t>3,0*0,21</t>
  </si>
  <si>
    <t>24</t>
  </si>
  <si>
    <t>122251102</t>
  </si>
  <si>
    <t>Odkopávky a prokopávky nezapažené strojně v hornině třídy těžitelnosti I skupiny 3 přes 20 do 50 m3</t>
  </si>
  <si>
    <t>1502823683</t>
  </si>
  <si>
    <t>https://podminky.urs.cz/item/CS_URS_2024_02/122251102</t>
  </si>
  <si>
    <t>tl. 170 mm</t>
  </si>
  <si>
    <t>225,0*0,17</t>
  </si>
  <si>
    <t>25</t>
  </si>
  <si>
    <t>122311101</t>
  </si>
  <si>
    <t>Odkopávky a prokopávky ručně zapažené i nezapažené v hornině třídy těžitelnosti II skupiny 4</t>
  </si>
  <si>
    <t>1302999173</t>
  </si>
  <si>
    <t>https://podminky.urs.cz/item/CS_URS_2024_02/122311101</t>
  </si>
  <si>
    <t>Ztížené ruční odkopávky v místě inženýrských sítí s nedostatečným krytím</t>
  </si>
  <si>
    <t>chodník</t>
  </si>
  <si>
    <t>400,0*0,3</t>
  </si>
  <si>
    <t>vozovka</t>
  </si>
  <si>
    <t>450,0*0,5</t>
  </si>
  <si>
    <t>26</t>
  </si>
  <si>
    <t>122351102</t>
  </si>
  <si>
    <t>Odkopávky a prokopávky nezapažené strojně v hornině třídy těžitelnosti II skupiny 4 přes 20 do 50 m3</t>
  </si>
  <si>
    <t>-929575664</t>
  </si>
  <si>
    <t>https://podminky.urs.cz/item/CS_URS_2024_02/122351102</t>
  </si>
  <si>
    <t>135,0*0,17</t>
  </si>
  <si>
    <t>27</t>
  </si>
  <si>
    <t>122351104</t>
  </si>
  <si>
    <t>Odkopávky a prokopávky nezapažené strojně v hornině třídy těžitelnosti II skupiny 4 přes 100 do 500 m3</t>
  </si>
  <si>
    <t>-359261612</t>
  </si>
  <si>
    <t>https://podminky.urs.cz/item/CS_URS_2024_02/122351104</t>
  </si>
  <si>
    <t>Sanace podloží v místě chodníku</t>
  </si>
  <si>
    <t>999,0*0,3</t>
  </si>
  <si>
    <t>28</t>
  </si>
  <si>
    <t>122351105</t>
  </si>
  <si>
    <t>Odkopávky a prokopávky nezapažené strojně v hornině třídy těžitelnosti II skupiny 4 přes 500 do 1 000 m3</t>
  </si>
  <si>
    <t>1013470497</t>
  </si>
  <si>
    <t>https://podminky.urs.cz/item/CS_URS_2024_02/122351105</t>
  </si>
  <si>
    <t>Sanace podloží v místě vozovky</t>
  </si>
  <si>
    <t>1624,0*0,5</t>
  </si>
  <si>
    <t>29</t>
  </si>
  <si>
    <t>132351101</t>
  </si>
  <si>
    <t>Hloubení nezapažených rýh šířky do 800 mm strojně s urovnáním dna do předepsaného profilu a spádu v hornině třídy těžitelnosti II skupiny 4 do 20 m3</t>
  </si>
  <si>
    <t>-1665168136</t>
  </si>
  <si>
    <t>https://podminky.urs.cz/item/CS_URS_2024_02/132351101</t>
  </si>
  <si>
    <t>zasakovací žebro</t>
  </si>
  <si>
    <t>14,0*0,3</t>
  </si>
  <si>
    <t>30</t>
  </si>
  <si>
    <t>132351253</t>
  </si>
  <si>
    <t>Hloubení nezapažených rýh šířky přes 800 do 2 000 mm strojně s urovnáním dna do předepsaného profilu a spádu v hornině třídy těžitelnosti II skupiny 4 přes 50 do 100 m3</t>
  </si>
  <si>
    <t>-179679448</t>
  </si>
  <si>
    <t>https://podminky.urs.cz/item/CS_URS_2024_02/132351253</t>
  </si>
  <si>
    <t>Rekonstrukce přípojky uliční vpusti</t>
  </si>
  <si>
    <t>41,0*1,5</t>
  </si>
  <si>
    <t>31</t>
  </si>
  <si>
    <t>151101101</t>
  </si>
  <si>
    <t>Zřízení pažení a rozepření stěn rýh pro podzemní vedení příložné pro jakoukoliv mezerovitost, hloubky do 2 m</t>
  </si>
  <si>
    <t>158322571</t>
  </si>
  <si>
    <t>https://podminky.urs.cz/item/CS_URS_2024_02/151101101</t>
  </si>
  <si>
    <t>41,0*3,0</t>
  </si>
  <si>
    <t>32</t>
  </si>
  <si>
    <t>151101111</t>
  </si>
  <si>
    <t>Odstranění pažení a rozepření stěn rýh pro podzemní vedení s uložením materiálu na vzdálenost do 3 m od kraje výkopu příložné, hloubky do 2 m</t>
  </si>
  <si>
    <t>1717341949</t>
  </si>
  <si>
    <t>https://podminky.urs.cz/item/CS_URS_2024_02/151101111</t>
  </si>
  <si>
    <t>33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</si>
  <si>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</si>
  <si>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</si>
  <si>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-866230884</t>
  </si>
  <si>
    <t>https://podminky.urs.cz/item/CS_URS_2024_02/162751117</t>
  </si>
  <si>
    <t>34</t>
  </si>
  <si>
    <t>162751137</t>
  </si>
  <si>
    <t>Vodorovné přemístění výkopku nebo sypaniny po suchu na obvyklém dopravním prostředku, bez naložení výkopku, avšak se složením bez rozhrnutí z horniny třídy těžitelnosti II skupiny 4 a 5 na vzdálenost přes 9 000 do 10 000 m</t>
  </si>
  <si>
    <t>470388279</t>
  </si>
  <si>
    <t>https://podminky.urs.cz/item/CS_URS_2024_02/162751137</t>
  </si>
  <si>
    <t>35</t>
  </si>
  <si>
    <t>171201231</t>
  </si>
  <si>
    <t>Poplatek za uložení stavebního odpadu na recyklační skládce (skládkovné) zeminy a kamení zatříděného do Katalogu odpadů pod kódem 17 05 04</t>
  </si>
  <si>
    <t>t</t>
  </si>
  <si>
    <t>1353086631</t>
  </si>
  <si>
    <t>https://podminky.urs.cz/item/CS_URS_2024_02/171201231</t>
  </si>
  <si>
    <t>1595,11*1,7 'Přepočtené koeficientem množství</t>
  </si>
  <si>
    <t>36</t>
  </si>
  <si>
    <t>174151101</t>
  </si>
  <si>
    <t>Zásyp sypaninou z jakékoliv horniny strojně s uložením výkopku ve vrstvách se zhutněním jam, šachet, rýh nebo kolem objektů v těchto vykopávkách</t>
  </si>
  <si>
    <t>1752118788</t>
  </si>
  <si>
    <t>https://podminky.urs.cz/item/CS_URS_2024_02/174151101</t>
  </si>
  <si>
    <t>22,0*1,1</t>
  </si>
  <si>
    <t>37</t>
  </si>
  <si>
    <t>175151101</t>
  </si>
  <si>
    <t>Obsypání potrubí strojně sypaninou z vhodných hornin třídy těžitelnosti I a II, skupiny 1 až 4 nebo materiálem připraveným podél výkopu ve vzdálenosti do 3 m od jeho kraje, pro jakoukoliv hloubku výkopu a míru zhutnění bez prohození sypaniny</t>
  </si>
  <si>
    <t>1126442637</t>
  </si>
  <si>
    <t>https://podminky.urs.cz/item/CS_URS_2024_02/175151101</t>
  </si>
  <si>
    <t>22,0*1,0*0,3-0,691</t>
  </si>
  <si>
    <t>38</t>
  </si>
  <si>
    <t>M</t>
  </si>
  <si>
    <t>58337331</t>
  </si>
  <si>
    <t>štěrkopísek frakce 0/22</t>
  </si>
  <si>
    <t>-54171349</t>
  </si>
  <si>
    <t>5,909*1,8 'Přepočtené koeficientem množství</t>
  </si>
  <si>
    <t>39</t>
  </si>
  <si>
    <t>181006111</t>
  </si>
  <si>
    <t>Rozprostření zemin schopných zúrodnění v rovině a ve sklonu do 1:5, tloušťka vrstvy do 0,10 m</t>
  </si>
  <si>
    <t>1723938926</t>
  </si>
  <si>
    <t>https://podminky.urs.cz/item/CS_URS_2024_02/181006111</t>
  </si>
  <si>
    <t>40</t>
  </si>
  <si>
    <t>181411131</t>
  </si>
  <si>
    <t>Založení trávníku na půdě předem připravené plochy do 1000 m2 výsevem včetně utažení parkového v rovině nebo na svahu do 1:5</t>
  </si>
  <si>
    <t>-1584044559</t>
  </si>
  <si>
    <t>https://podminky.urs.cz/item/CS_URS_2024_02/181411131</t>
  </si>
  <si>
    <t>41</t>
  </si>
  <si>
    <t>00572410</t>
  </si>
  <si>
    <t>osivo směs travní parková</t>
  </si>
  <si>
    <t>kg</t>
  </si>
  <si>
    <t>-906141932</t>
  </si>
  <si>
    <t>127*0,02 'Přepočtené koeficientem množství</t>
  </si>
  <si>
    <t>42</t>
  </si>
  <si>
    <t>181951114</t>
  </si>
  <si>
    <t>Úprava pláně vyrovnáním výškových rozdílů strojně v hornině třídy těžitelnosti II, skupiny 4 a 5 se zhutněním</t>
  </si>
  <si>
    <t>1627100835</t>
  </si>
  <si>
    <t>https://podminky.urs.cz/item/CS_URS_2024_02/181951114</t>
  </si>
  <si>
    <t>v místě vozovky</t>
  </si>
  <si>
    <t>2074,0</t>
  </si>
  <si>
    <t>v místě chodníku</t>
  </si>
  <si>
    <t>1399,0</t>
  </si>
  <si>
    <t>Zakládání</t>
  </si>
  <si>
    <t>43</t>
  </si>
  <si>
    <t>211531111</t>
  </si>
  <si>
    <t>Výplň kamenivem do rýh odvodňovacích žeber nebo trativodů bez zhutnění, s úpravou povrchu výplně kamenivem hrubým drceným frakce 16 až 63 mm</t>
  </si>
  <si>
    <t>991384871</t>
  </si>
  <si>
    <t>https://podminky.urs.cz/item/CS_URS_2024_02/211531111</t>
  </si>
  <si>
    <t>44</t>
  </si>
  <si>
    <t>211971121</t>
  </si>
  <si>
    <t>Zřízení opláštění výplně z geotextilie odvodňovacích žeber nebo trativodů v rýze nebo zářezu se stěnami svislými nebo šikmými o sklonu přes 1:2 při rozvinuté šířce opláštění do 2,5 m</t>
  </si>
  <si>
    <t>745346226</t>
  </si>
  <si>
    <t>https://podminky.urs.cz/item/CS_URS_2024_02/211971121</t>
  </si>
  <si>
    <t>37,0</t>
  </si>
  <si>
    <t>45</t>
  </si>
  <si>
    <t>69311270</t>
  </si>
  <si>
    <t>geotextilie netkaná separační, ochranná, filtrační, drenážní PES 400g/m2</t>
  </si>
  <si>
    <t>-1969882512</t>
  </si>
  <si>
    <t>37*1,1845 'Přepočtené koeficientem množství</t>
  </si>
  <si>
    <t>Svislé a kompletní konstrukce</t>
  </si>
  <si>
    <t>46</t>
  </si>
  <si>
    <t>319202331R</t>
  </si>
  <si>
    <t>Opravy stávající podezdívky plotů</t>
  </si>
  <si>
    <t>-1979236958</t>
  </si>
  <si>
    <t>47</t>
  </si>
  <si>
    <t>339921132</t>
  </si>
  <si>
    <t>Osazování palisád betonových v řadě se zabetonováním výšky palisády přes 500 do 1000 mm</t>
  </si>
  <si>
    <t>1731971046</t>
  </si>
  <si>
    <t>https://podminky.urs.cz/item/CS_URS_2024_02/339921132</t>
  </si>
  <si>
    <t>48</t>
  </si>
  <si>
    <t>59228412</t>
  </si>
  <si>
    <t>palisáda tyčová kruhová betonová 175x200mm v 600mm přírodní</t>
  </si>
  <si>
    <t>kus</t>
  </si>
  <si>
    <t>-876595755</t>
  </si>
  <si>
    <t>27*1,02 'Přepočtené koeficientem množství</t>
  </si>
  <si>
    <t>49</t>
  </si>
  <si>
    <t>348942132</t>
  </si>
  <si>
    <t>Zábradlí ocelové přímé nebo v oblouku výšky 1,1 m ze sloupků z válcovaných tyčí I č.10-12 s osazením do bloků z betonu prostého rozměru 200x200x500 mm ze tří vodorovných trubek průměru 51 mm</t>
  </si>
  <si>
    <t>-1827705980</t>
  </si>
  <si>
    <t>https://podminky.urs.cz/item/CS_URS_2024_02/348942132</t>
  </si>
  <si>
    <t xml:space="preserve">Poznámka k položce:_x000d_
ocelové zábradlí, trubková konstrukce, reflexní bílo-červené provedení, celková délka 6 m, délka pole 2 m, čtvercové patky s dírami pro montáž							_x000d_
betonové monolitické patky zábradlí, 20x20 cm, hloubka patek 35 cm, ocelová výztuž patek: 4 svislé trny (roxor 8 mm) + 2 vodorovné třmeny (roxor 6 mm) spojené vázacími dráty 1,2 mm, výztuž musí být v patce umístěna tak, aby nekolidovala s montážními závitovými trny. Temeno patek bude výškově odpovídat úrovni dlážděného krytu.							_x000d_
montáž zábradlí, kotevní nerezové závitové trny (M12 délky 100 mm) zajištěny chemickou kotvou do betonových patek, 4 závitové trny/ 1 patka 							_x000d_
</t>
  </si>
  <si>
    <t>Vodorovné konstrukce</t>
  </si>
  <si>
    <t>50</t>
  </si>
  <si>
    <t>451573111</t>
  </si>
  <si>
    <t>Lože pod potrubí, stoky a drobné objekty v otevřeném výkopu z písku a štěrkopísku do 63 mm</t>
  </si>
  <si>
    <t>-1899087261</t>
  </si>
  <si>
    <t>https://podminky.urs.cz/item/CS_URS_2024_02/451573111</t>
  </si>
  <si>
    <t>22,0*1,0*0,1</t>
  </si>
  <si>
    <t>Komunikace pozemní</t>
  </si>
  <si>
    <t>51</t>
  </si>
  <si>
    <t>564851011</t>
  </si>
  <si>
    <t>Podklad ze štěrkodrti ŠD s rozprostřením a zhutněním plochy jednotlivě do 100 m2, po zhutnění tl. 150 mm</t>
  </si>
  <si>
    <t>1222945349</t>
  </si>
  <si>
    <t>https://podminky.urs.cz/item/CS_URS_2024_02/564851011</t>
  </si>
  <si>
    <t>Varovné a signální pásy na chodníku</t>
  </si>
  <si>
    <t>24,0</t>
  </si>
  <si>
    <t>52</t>
  </si>
  <si>
    <t>564851111</t>
  </si>
  <si>
    <t>Podklad ze štěrkodrti ŠD s rozprostřením a zhutněním plochy přes 100 m2, po zhutnění tl. 150 mm</t>
  </si>
  <si>
    <t>1777769606</t>
  </si>
  <si>
    <t>https://podminky.urs.cz/item/CS_URS_2024_02/564851111</t>
  </si>
  <si>
    <t>Asfaltová vozovka - plná konstrukce</t>
  </si>
  <si>
    <t>1868,0*2</t>
  </si>
  <si>
    <t>Dlážděný chodník</t>
  </si>
  <si>
    <t>392,0</t>
  </si>
  <si>
    <t>53</t>
  </si>
  <si>
    <t>564861011</t>
  </si>
  <si>
    <t>Podklad ze štěrkodrti ŠD s rozprostřením a zhutněním plochy jednotlivě do 100 m2, po zhutnění tl. 200 mm</t>
  </si>
  <si>
    <t>-172764709</t>
  </si>
  <si>
    <t>https://podminky.urs.cz/item/CS_URS_2024_02/564861011</t>
  </si>
  <si>
    <t>Zpomalovací práh</t>
  </si>
  <si>
    <t>65,0</t>
  </si>
  <si>
    <t>Rampy zpomalovacího prahu</t>
  </si>
  <si>
    <t>54</t>
  </si>
  <si>
    <t>564871011</t>
  </si>
  <si>
    <t>Podklad ze štěrkodrti ŠD s rozprostřením a zhutněním plochy jednotlivě do 100 m2, po zhutnění tl. 250 mm</t>
  </si>
  <si>
    <t>697718629</t>
  </si>
  <si>
    <t>https://podminky.urs.cz/item/CS_URS_2024_02/564871011</t>
  </si>
  <si>
    <t xml:space="preserve"> Varovné pásy na vjezdech</t>
  </si>
  <si>
    <t>43,0</t>
  </si>
  <si>
    <t>Varovné pásy na zesíleném chodníku</t>
  </si>
  <si>
    <t>84,0</t>
  </si>
  <si>
    <t>Vjezdy ze zasakovací dlažby</t>
  </si>
  <si>
    <t>55</t>
  </si>
  <si>
    <t>564871111</t>
  </si>
  <si>
    <t>Podklad ze štěrkodrti ŠD s rozprostřením a zhutněním plochy přes 100 m2, po zhutnění tl. 250 mm</t>
  </si>
  <si>
    <t>-1072483593</t>
  </si>
  <si>
    <t>https://podminky.urs.cz/item/CS_URS_2024_02/564871111</t>
  </si>
  <si>
    <t>Sanace podloží v místě vozovky - tl. 500 mm</t>
  </si>
  <si>
    <t>2074,0*2</t>
  </si>
  <si>
    <t>Dlážděný vjezd</t>
  </si>
  <si>
    <t>220,0</t>
  </si>
  <si>
    <t>Zesílený chodník / parkovací pruh</t>
  </si>
  <si>
    <t>546,0</t>
  </si>
  <si>
    <t>56</t>
  </si>
  <si>
    <t>564871116</t>
  </si>
  <si>
    <t>Podklad ze štěrkodrti ŠD s rozprostřením a zhutněním plochy přes 100 m2, po zhutnění tl. 300 mm</t>
  </si>
  <si>
    <t>1134245683</t>
  </si>
  <si>
    <t>https://podminky.urs.cz/item/CS_URS_2024_02/564871116</t>
  </si>
  <si>
    <t>57</t>
  </si>
  <si>
    <t>565155101</t>
  </si>
  <si>
    <t>Asfaltový beton vrstva podkladní ACP 16 (obalované kamenivo střednězrnné - OKS) s rozprostřením a zhutněním v pruhu šířky do 1,5 m, po zhutnění tl. 70 mm</t>
  </si>
  <si>
    <t>778048959</t>
  </si>
  <si>
    <t>https://podminky.urs.cz/item/CS_URS_2024_02/565155101</t>
  </si>
  <si>
    <t>Asfaltová vozovka - napojení na stávající vozovku</t>
  </si>
  <si>
    <t>34,0</t>
  </si>
  <si>
    <t>58</t>
  </si>
  <si>
    <t>565155121</t>
  </si>
  <si>
    <t>Asfaltový beton vrstva podkladní ACP 16 (obalované kamenivo střednězrnné - OKS) s rozprostřením a zhutněním v pruhu šířky přes 3 m, po zhutnění tl. 70 mm</t>
  </si>
  <si>
    <t>-717946332</t>
  </si>
  <si>
    <t>https://podminky.urs.cz/item/CS_URS_2024_02/565155121</t>
  </si>
  <si>
    <t>1868,0</t>
  </si>
  <si>
    <t>59</t>
  </si>
  <si>
    <t>567132112</t>
  </si>
  <si>
    <t>Podklad ze směsi stmelené cementem SC bez dilatačních spár, s rozprostřením a zhutněním SC C 8/10 (KSC I), po zhutnění tl. 170 mm</t>
  </si>
  <si>
    <t>1159689908</t>
  </si>
  <si>
    <t>https://podminky.urs.cz/item/CS_URS_2024_02/567132112</t>
  </si>
  <si>
    <t>60</t>
  </si>
  <si>
    <t>571908111</t>
  </si>
  <si>
    <t>Kryt vymývaným dekoračním kamenivem (kačírkem) tl. 200 mm</t>
  </si>
  <si>
    <t>-199834029</t>
  </si>
  <si>
    <t>https://podminky.urs.cz/item/CS_URS_2024_02/571908111</t>
  </si>
  <si>
    <t>61</t>
  </si>
  <si>
    <t>573191111</t>
  </si>
  <si>
    <t>Postřik infiltrační kationaktivní emulzí v množství 1,00 kg/m2</t>
  </si>
  <si>
    <t>-1920894712</t>
  </si>
  <si>
    <t>https://podminky.urs.cz/item/CS_URS_2024_02/573191111</t>
  </si>
  <si>
    <t>62</t>
  </si>
  <si>
    <t>573231111</t>
  </si>
  <si>
    <t>Postřik spojovací PS bez posypu kamenivem ze silniční emulze, v množství 0,70 kg/m2</t>
  </si>
  <si>
    <t>-980655850</t>
  </si>
  <si>
    <t>https://podminky.urs.cz/item/CS_URS_2024_02/573231111</t>
  </si>
  <si>
    <t>63</t>
  </si>
  <si>
    <t>577134211</t>
  </si>
  <si>
    <t>Asfaltový beton vrstva obrusná ACO 11 (ABS) s rozprostřením a se zhutněním z nemodifikovaného asfaltu v pruhu šířky do 3 m tř. II, po zhutnění tl. 40 mm</t>
  </si>
  <si>
    <t>-1856191995</t>
  </si>
  <si>
    <t>https://podminky.urs.cz/item/CS_URS_2024_02/577134211</t>
  </si>
  <si>
    <t>64</t>
  </si>
  <si>
    <t>577134221</t>
  </si>
  <si>
    <t>Asfaltový beton vrstva obrusná ACO 11 (ABS) s rozprostřením a se zhutněním z nemodifikovaného asfaltu v pruhu šířky přes 3 m tř. II, po zhutnění tl. 40 mm</t>
  </si>
  <si>
    <t>-1772806732</t>
  </si>
  <si>
    <t>https://podminky.urs.cz/item/CS_URS_2024_02/577134221</t>
  </si>
  <si>
    <t>65</t>
  </si>
  <si>
    <t>596211110</t>
  </si>
  <si>
    <t>Kladení dlažby z betonových zámkových dlaždic komunikací pro pěší ručně s ložem z kameniva těženého nebo drceného tl. do 40 mm, s vyplněním spár s dvojitým hutněním, vibrováním a se smetením přebytečného materiálu na krajnici tl. 60 mm skupiny A, pro plochy do 50 m2</t>
  </si>
  <si>
    <t>1018146558</t>
  </si>
  <si>
    <t>https://podminky.urs.cz/item/CS_URS_2024_02/596211110</t>
  </si>
  <si>
    <t>66</t>
  </si>
  <si>
    <t>59245006</t>
  </si>
  <si>
    <t>dlažba pro nevidomé betonová 200x100mm tl 60mm barevná</t>
  </si>
  <si>
    <t>346964154</t>
  </si>
  <si>
    <t>24*1,03 'Přepočtené koeficientem množství</t>
  </si>
  <si>
    <t>67</t>
  </si>
  <si>
    <t>596211255</t>
  </si>
  <si>
    <t>Kladení dlažby z betonových zámkových dlaždic komunikací pro pěší strojně s ložem z kameniva těženého nebo drceného tl. do 40 mm, s vyplněním spár s dvojitým hutněním, vibrováním a se smetením přebytečného materiálu na krajnici tl. 60 mm přes 300 m2</t>
  </si>
  <si>
    <t>1748347863</t>
  </si>
  <si>
    <t>https://podminky.urs.cz/item/CS_URS_2024_02/596211255</t>
  </si>
  <si>
    <t>68</t>
  </si>
  <si>
    <t>59245018</t>
  </si>
  <si>
    <t>dlažba skladebná betonová 200x100mm tl 60mm přírodní</t>
  </si>
  <si>
    <t>623102514</t>
  </si>
  <si>
    <t>392*1,01 'Přepočtené koeficientem množství</t>
  </si>
  <si>
    <t>69</t>
  </si>
  <si>
    <t>596212210</t>
  </si>
  <si>
    <t>Kladení dlažby z betonových zámkových dlaždic pozemních komunikací ručně s ložem z kameniva těženého nebo drceného tl. do 50 mm, s vyplněním spár, s dvojitým hutněním vibrováním a se smetením přebytečného materiálu na krajnici tl. 80 mm skupiny A, pro plochy do 50 m2</t>
  </si>
  <si>
    <t>-1714375423</t>
  </si>
  <si>
    <t>https://podminky.urs.cz/item/CS_URS_2024_02/596212210</t>
  </si>
  <si>
    <t>70</t>
  </si>
  <si>
    <t>59245225</t>
  </si>
  <si>
    <t>dlažba pro nevidomé betonová 200x100mm tl 80mm přírodní</t>
  </si>
  <si>
    <t>1609511610</t>
  </si>
  <si>
    <t>43*1,03 'Přepočtené koeficientem množství</t>
  </si>
  <si>
    <t>71</t>
  </si>
  <si>
    <t>596212211</t>
  </si>
  <si>
    <t>Kladení dlažby z betonových zámkových dlaždic pozemních komunikací ručně s ložem z kameniva těženého nebo drceného tl. do 50 mm, s vyplněním spár, s dvojitým hutněním vibrováním a se smetením přebytečného materiálu na krajnici tl. 80 mm skupiny A, pro plochy přes 50 do 100 m2</t>
  </si>
  <si>
    <t>1237318167</t>
  </si>
  <si>
    <t>https://podminky.urs.cz/item/CS_URS_2024_02/596212211</t>
  </si>
  <si>
    <t>72</t>
  </si>
  <si>
    <t>59245226</t>
  </si>
  <si>
    <t>dlažba pro nevidomé betonová 200x100mm tl 80mm barevná</t>
  </si>
  <si>
    <t>-494659503</t>
  </si>
  <si>
    <t>84*1,03 'Přepočtené koeficientem množství</t>
  </si>
  <si>
    <t>73</t>
  </si>
  <si>
    <t>596212353</t>
  </si>
  <si>
    <t>Kladení dlažby z betonových zámkových dlaždic pozemních komunikací strojně s ložem z kameniva těženého nebo drceného tl. do 50 mm, s vyplněním spár, s dvojitým hutněním vibrováním a se smetením přebytečného materiálu na krajnici tl. 80 mm do 300 m2</t>
  </si>
  <si>
    <t>1985079820</t>
  </si>
  <si>
    <t>https://podminky.urs.cz/item/CS_URS_2024_02/596212353</t>
  </si>
  <si>
    <t>74</t>
  </si>
  <si>
    <t>59245005</t>
  </si>
  <si>
    <t>dlažba skladebná betonová 200x100mm tl 80mm barevná</t>
  </si>
  <si>
    <t>1762127421</t>
  </si>
  <si>
    <t>220*1,02 'Přepočtené koeficientem množství</t>
  </si>
  <si>
    <t>75</t>
  </si>
  <si>
    <t>596212355</t>
  </si>
  <si>
    <t>Kladení dlažby z betonových zámkových dlaždic pozemních komunikací strojně s ložem z kameniva těženého nebo drceného tl. do 50 mm, s vyplněním spár, s dvojitým hutněním vibrováním a se smetením přebytečného materiálu na krajnici tl. 80 mm přes 300 m2</t>
  </si>
  <si>
    <t>889028775</t>
  </si>
  <si>
    <t>https://podminky.urs.cz/item/CS_URS_2024_02/596212355</t>
  </si>
  <si>
    <t>76</t>
  </si>
  <si>
    <t>59245020</t>
  </si>
  <si>
    <t>dlažba skladebná betonová 200x100mm tl 80mm přírodní</t>
  </si>
  <si>
    <t>235991626</t>
  </si>
  <si>
    <t>546*1,01 'Přepočtené koeficientem množství</t>
  </si>
  <si>
    <t>77</t>
  </si>
  <si>
    <t>596212363</t>
  </si>
  <si>
    <t>Kladení dlažby z betonových zámkových dlaždic pozemních komunikací strojně s ložem z kameniva těženého nebo drceného tl. do 50 mm, s vyplněním spár, s dvojitým hutněním vibrováním a se smetením přebytečného materiálu na krajnici tl. 100 mm do 300 m2</t>
  </si>
  <si>
    <t>1269242895</t>
  </si>
  <si>
    <t>https://podminky.urs.cz/item/CS_URS_2024_02/596212363</t>
  </si>
  <si>
    <t>78</t>
  </si>
  <si>
    <t>59245296</t>
  </si>
  <si>
    <t>dlažba zámková betonová tvaru I 200x165mm tl 100mm přírodní</t>
  </si>
  <si>
    <t>-1744885668</t>
  </si>
  <si>
    <t>65*1,03 'Přepočtené koeficientem množství</t>
  </si>
  <si>
    <t>79</t>
  </si>
  <si>
    <t>59245279</t>
  </si>
  <si>
    <t>dlažba zámková betonová tvaru I 200x165mm tl 100mm barevná</t>
  </si>
  <si>
    <t>1491234554</t>
  </si>
  <si>
    <t>35*1,03 'Přepočtené koeficientem množství</t>
  </si>
  <si>
    <t>80</t>
  </si>
  <si>
    <t>596412211</t>
  </si>
  <si>
    <t>Kladení dlažby z betonových vegetačních dlaždic pozemních komunikací s ložem z kameniva těženého nebo drceného tl. do 50 mm, s vyplněním spár a vegetačních otvorů, s hutněním vibrováním tl. 80 mm, pro plochy přes 50 do 100 m2</t>
  </si>
  <si>
    <t>1652714627</t>
  </si>
  <si>
    <t>https://podminky.urs.cz/item/CS_URS_2024_02/596412211</t>
  </si>
  <si>
    <t>81</t>
  </si>
  <si>
    <t>59245035</t>
  </si>
  <si>
    <t>dlažba plošná vegetační betonová 200x200mm tl 80mm přírodní</t>
  </si>
  <si>
    <t>1010092783</t>
  </si>
  <si>
    <t>90*1,03 'Přepočtené koeficientem množství</t>
  </si>
  <si>
    <t>Trubní vedení</t>
  </si>
  <si>
    <t>82</t>
  </si>
  <si>
    <t>871353122</t>
  </si>
  <si>
    <t>Montáž kanalizačního potrubí z tvrdého PVC-U hladkého plnostěnného tuhost SN 10 DN 200</t>
  </si>
  <si>
    <t>-764013861</t>
  </si>
  <si>
    <t>https://podminky.urs.cz/item/CS_URS_2024_02/871353122</t>
  </si>
  <si>
    <t>22,0</t>
  </si>
  <si>
    <t>83</t>
  </si>
  <si>
    <t>28611177</t>
  </si>
  <si>
    <t>trubka kanalizační PVC-U plnostěnná jednovrstvá DN 200x3000mm SN10</t>
  </si>
  <si>
    <t>1135369043</t>
  </si>
  <si>
    <t>22*1,03 'Přepočtené koeficientem množství</t>
  </si>
  <si>
    <t>84</t>
  </si>
  <si>
    <t>871365811</t>
  </si>
  <si>
    <t>Bourání stávajícího potrubí z PVC nebo polypropylenu PP v otevřeném výkopu DN přes 150 do 250</t>
  </si>
  <si>
    <t>-1891932193</t>
  </si>
  <si>
    <t>https://podminky.urs.cz/item/CS_URS_2024_02/871365811</t>
  </si>
  <si>
    <t>19,0</t>
  </si>
  <si>
    <t>85</t>
  </si>
  <si>
    <t>89594118R</t>
  </si>
  <si>
    <t>Demontáž vpusti uliční z betonových dílců</t>
  </si>
  <si>
    <t>-659849000</t>
  </si>
  <si>
    <t>86</t>
  </si>
  <si>
    <t>895941302</t>
  </si>
  <si>
    <t>Osazení vpusti uliční z betonových dílců DN 450 dno s kalištěm</t>
  </si>
  <si>
    <t>1687644885</t>
  </si>
  <si>
    <t>https://podminky.urs.cz/item/CS_URS_2024_02/895941302</t>
  </si>
  <si>
    <t>87</t>
  </si>
  <si>
    <t>59223852</t>
  </si>
  <si>
    <t>dno pro uliční vpusť s kalovou prohlubní betonové 450x300x50mm</t>
  </si>
  <si>
    <t>1506623110</t>
  </si>
  <si>
    <t>88</t>
  </si>
  <si>
    <t>895941313</t>
  </si>
  <si>
    <t>Osazení vpusti uliční z betonových dílců DN 450 skruž horní 295 mm</t>
  </si>
  <si>
    <t>666470380</t>
  </si>
  <si>
    <t>https://podminky.urs.cz/item/CS_URS_2024_02/895941313</t>
  </si>
  <si>
    <t>89</t>
  </si>
  <si>
    <t>59223858</t>
  </si>
  <si>
    <t>skruž betonová horní pro uliční vpusť 450x570x50mm</t>
  </si>
  <si>
    <t>-1215989105</t>
  </si>
  <si>
    <t>90</t>
  </si>
  <si>
    <t>895941331</t>
  </si>
  <si>
    <t>Osazení vpusti uliční z betonových dílců DN 450 skruž průběžná s výtokem</t>
  </si>
  <si>
    <t>-1841637385</t>
  </si>
  <si>
    <t>https://podminky.urs.cz/item/CS_URS_2024_02/895941331</t>
  </si>
  <si>
    <t>91</t>
  </si>
  <si>
    <t>CSB.0059707.URS</t>
  </si>
  <si>
    <t>Uliční vpust sifon s odtokem 3z PVC DN 200</t>
  </si>
  <si>
    <t>-1013363070</t>
  </si>
  <si>
    <t>92</t>
  </si>
  <si>
    <t>899132111</t>
  </si>
  <si>
    <t>Výměna (výšková úprava) poklopu kanalizačního s rámem samonivelačním s ošetřením podkladních vrstev hloubky do 25 cm</t>
  </si>
  <si>
    <t>-153214534</t>
  </si>
  <si>
    <t>https://podminky.urs.cz/item/CS_URS_2024_02/899132111</t>
  </si>
  <si>
    <t>93</t>
  </si>
  <si>
    <t>899204112</t>
  </si>
  <si>
    <t>Osazení mříží litinových včetně rámů a košů na bahno pro třídu zatížení D400, E600</t>
  </si>
  <si>
    <t>2115258220</t>
  </si>
  <si>
    <t>https://podminky.urs.cz/item/CS_URS_2024_02/899204112</t>
  </si>
  <si>
    <t>94</t>
  </si>
  <si>
    <t>59223875</t>
  </si>
  <si>
    <t>koš nízký pro uliční vpusti žárově Pz plech pro rám 500/500mm</t>
  </si>
  <si>
    <t>-2065245039</t>
  </si>
  <si>
    <t>95</t>
  </si>
  <si>
    <t>59224481</t>
  </si>
  <si>
    <t>mříž vtoková s rámem pro uliční vpusť 500x500, zatížení 40 tun</t>
  </si>
  <si>
    <t>-577985886</t>
  </si>
  <si>
    <t>Ostatní konstrukce a práce, bourání</t>
  </si>
  <si>
    <t>96</t>
  </si>
  <si>
    <t>912112111</t>
  </si>
  <si>
    <t>Montáž sloupku zahrazovacího flexibilního</t>
  </si>
  <si>
    <t>-1042367813</t>
  </si>
  <si>
    <t>https://podminky.urs.cz/item/CS_URS_2024_02/912112111</t>
  </si>
  <si>
    <t>97</t>
  </si>
  <si>
    <t>74910162</t>
  </si>
  <si>
    <t>sloupek parkovací flexibilní D 80mm V 750mm plastový</t>
  </si>
  <si>
    <t>238928841</t>
  </si>
  <si>
    <t>98</t>
  </si>
  <si>
    <t>914211111</t>
  </si>
  <si>
    <t>Montáž svislé dopravní značky velkoplošné velikosti do 6 m2</t>
  </si>
  <si>
    <t>-1625335681</t>
  </si>
  <si>
    <t>https://podminky.urs.cz/item/CS_URS_2024_02/914211111</t>
  </si>
  <si>
    <t>99</t>
  </si>
  <si>
    <t>40445651</t>
  </si>
  <si>
    <t>informativní značky zónové IZ1, IZ2, IZ8, IZ9 1000x1000mm</t>
  </si>
  <si>
    <t>2058776079</t>
  </si>
  <si>
    <t>IZ8a, IZ8b</t>
  </si>
  <si>
    <t>2+2</t>
  </si>
  <si>
    <t>100</t>
  </si>
  <si>
    <t>914511111</t>
  </si>
  <si>
    <t>Montáž sloupku dopravních značek délky do 3,5 m do betonového základu</t>
  </si>
  <si>
    <t>-1968848501</t>
  </si>
  <si>
    <t>https://podminky.urs.cz/item/CS_URS_2024_02/914511111</t>
  </si>
  <si>
    <t>zpětná montáž stávajících značek se sloupkem</t>
  </si>
  <si>
    <t>101</t>
  </si>
  <si>
    <t>915221112</t>
  </si>
  <si>
    <t>Vodorovné dopravní značení stříkaným plastem vodící čára bílá šířky 250 mm souvislá retroreflexní</t>
  </si>
  <si>
    <t>799680429</t>
  </si>
  <si>
    <t>https://podminky.urs.cz/item/CS_URS_2024_02/915221112</t>
  </si>
  <si>
    <t>V4+V10a</t>
  </si>
  <si>
    <t>58,0</t>
  </si>
  <si>
    <t>102</t>
  </si>
  <si>
    <t>915231112</t>
  </si>
  <si>
    <t>Vodorovné dopravní značení stříkaným plastem přechody pro chodce, šipky, symboly nápisy bílé retroreflexní</t>
  </si>
  <si>
    <t>38784996</t>
  </si>
  <si>
    <t>https://podminky.urs.cz/item/CS_URS_2024_02/915231112</t>
  </si>
  <si>
    <t>V7</t>
  </si>
  <si>
    <t>10,0</t>
  </si>
  <si>
    <t>103</t>
  </si>
  <si>
    <t>915311111</t>
  </si>
  <si>
    <t>Vodorovné značení předformovaným termoplastem dopravní značky barevné velikosti do 1 m2</t>
  </si>
  <si>
    <t>-154743252</t>
  </si>
  <si>
    <t>https://podminky.urs.cz/item/CS_URS_2024_02/915311111</t>
  </si>
  <si>
    <t>A12</t>
  </si>
  <si>
    <t>104</t>
  </si>
  <si>
    <t>915611111</t>
  </si>
  <si>
    <t>Předznačení pro vodorovné značení stříkané barvou nebo prováděné z nátěrových hmot liniové dělicí čáry, vodicí proužky</t>
  </si>
  <si>
    <t>787562811</t>
  </si>
  <si>
    <t>https://podminky.urs.cz/item/CS_URS_2024_02/915611111</t>
  </si>
  <si>
    <t>105</t>
  </si>
  <si>
    <t>915621111</t>
  </si>
  <si>
    <t>Předznačení pro vodorovné značení stříkané barvou nebo prováděné z nátěrových hmot plošné šipky, symboly, nápisy</t>
  </si>
  <si>
    <t>-201425885</t>
  </si>
  <si>
    <t>https://podminky.urs.cz/item/CS_URS_2024_02/915621111</t>
  </si>
  <si>
    <t>10,0+8,0</t>
  </si>
  <si>
    <t>106</t>
  </si>
  <si>
    <t>916131213</t>
  </si>
  <si>
    <t>Osazení silničního obrubníku betonového se zřízením lože, s vyplněním a zatřením spár cementovou maltou stojatého s boční opěrou z betonu prostého, do lože z betonu prostého</t>
  </si>
  <si>
    <t>-1241671641</t>
  </si>
  <si>
    <t>https://podminky.urs.cz/item/CS_URS_2024_02/916131213</t>
  </si>
  <si>
    <t>266,0+12,0+12,0+441,0+92,0</t>
  </si>
  <si>
    <t>107</t>
  </si>
  <si>
    <t>59217072</t>
  </si>
  <si>
    <t>obrubník silniční betonový 1000x100x250mm</t>
  </si>
  <si>
    <t>-898797950</t>
  </si>
  <si>
    <t>92*1,02 'Přepočtené koeficientem množství</t>
  </si>
  <si>
    <t>108</t>
  </si>
  <si>
    <t>59217032</t>
  </si>
  <si>
    <t>obrubník silniční betonový 1000x150x150mm</t>
  </si>
  <si>
    <t>335366018</t>
  </si>
  <si>
    <t>441*1,02 'Přepočtené koeficientem množství</t>
  </si>
  <si>
    <t>109</t>
  </si>
  <si>
    <t>59217031</t>
  </si>
  <si>
    <t>obrubník silniční betonový 1000x150x250mm</t>
  </si>
  <si>
    <t>325666929</t>
  </si>
  <si>
    <t>266*1,02 'Přepočtené koeficientem množství</t>
  </si>
  <si>
    <t>110</t>
  </si>
  <si>
    <t>59217076</t>
  </si>
  <si>
    <t>obrubník silniční betonový přechodový 1000x150x250mm</t>
  </si>
  <si>
    <t>-1212466132</t>
  </si>
  <si>
    <t>12,0+12,0</t>
  </si>
  <si>
    <t>24*1,02 'Přepočtené koeficientem množství</t>
  </si>
  <si>
    <t>111</t>
  </si>
  <si>
    <t>916133112</t>
  </si>
  <si>
    <t>Osazení silničního obrubníku ke kruhovým objezdům se zřízením lože tl. do 150 mm, s vyplněním a zatřením spár cementovou maltou betonového, do lože z betonu prostého s boční opěrou</t>
  </si>
  <si>
    <t>-1562286282</t>
  </si>
  <si>
    <t>https://podminky.urs.cz/item/CS_URS_2024_02/916133112</t>
  </si>
  <si>
    <t>10,2+1,2+1,2</t>
  </si>
  <si>
    <t>112</t>
  </si>
  <si>
    <t>59217057</t>
  </si>
  <si>
    <t>obrubník betonový pro kruhový objezd přímý 200x600x300mm</t>
  </si>
  <si>
    <t>-458870649</t>
  </si>
  <si>
    <t>10,2*1,02 'Přepočtené koeficientem množství</t>
  </si>
  <si>
    <t>113</t>
  </si>
  <si>
    <t>59217056</t>
  </si>
  <si>
    <t>obrubník betonový pro kruhový objezd přechodový R0,5 200x600x300mm</t>
  </si>
  <si>
    <t>1456441927</t>
  </si>
  <si>
    <t>1,2+1,2</t>
  </si>
  <si>
    <t>2,4*1,02 'Přepočtené koeficientem množství</t>
  </si>
  <si>
    <t>114</t>
  </si>
  <si>
    <t>916231213</t>
  </si>
  <si>
    <t>Osazení chodníkového obrubníku betonového se zřízením lože, s vyplněním a zatřením spár cementovou maltou stojatého s boční opěrou z betonu prostého, do lože z betonu prostého</t>
  </si>
  <si>
    <t>-1849253704</t>
  </si>
  <si>
    <t>https://podminky.urs.cz/item/CS_URS_2024_02/916231213</t>
  </si>
  <si>
    <t>115</t>
  </si>
  <si>
    <t>59217016</t>
  </si>
  <si>
    <t>obrubník betonový chodníkový 1000x80x250mm</t>
  </si>
  <si>
    <t>-1374785784</t>
  </si>
  <si>
    <t>240,5*1,02 'Přepočtené koeficientem množství</t>
  </si>
  <si>
    <t>116</t>
  </si>
  <si>
    <t>919726123</t>
  </si>
  <si>
    <t>Geotextilie netkaná pro ochranu, separaci nebo filtraci měrná hmotnost přes 300 do 500 g/m2</t>
  </si>
  <si>
    <t>-1571782196</t>
  </si>
  <si>
    <t>https://podminky.urs.cz/item/CS_URS_2024_02/919726123</t>
  </si>
  <si>
    <t>117</t>
  </si>
  <si>
    <t>919732221</t>
  </si>
  <si>
    <t>Styčná pracovní spára při napojení nového živičného povrchu na stávající se zalitím za tepla modifikovanou asfaltovou hmotou s posypem vápenným hydrátem šířky do 15 mm, hloubky do 25 mm bez prořezání spáry</t>
  </si>
  <si>
    <t>148483404</t>
  </si>
  <si>
    <t>https://podminky.urs.cz/item/CS_URS_2024_02/919732221</t>
  </si>
  <si>
    <t>Ošetření spáry asfaltového krytu</t>
  </si>
  <si>
    <t>82,0</t>
  </si>
  <si>
    <t xml:space="preserve">Ošetření spáry podél obrub </t>
  </si>
  <si>
    <t>727,0</t>
  </si>
  <si>
    <t>118</t>
  </si>
  <si>
    <t>919735113</t>
  </si>
  <si>
    <t>Řezání stávajícího živičného krytu nebo podkladu hloubky přes 100 do 150 mm</t>
  </si>
  <si>
    <t>263487079</t>
  </si>
  <si>
    <t>https://podminky.urs.cz/item/CS_URS_2024_02/919735113</t>
  </si>
  <si>
    <t>119</t>
  </si>
  <si>
    <t>962042320</t>
  </si>
  <si>
    <t>Bourání zdiva z betonu prostého nadzákladového objemu do 1 m3</t>
  </si>
  <si>
    <t>-643499770</t>
  </si>
  <si>
    <t>https://podminky.urs.cz/item/CS_URS_2024_02/962042320</t>
  </si>
  <si>
    <t>Ubourání betonové zídky</t>
  </si>
  <si>
    <t>3,0*0,35*0,5</t>
  </si>
  <si>
    <t>120</t>
  </si>
  <si>
    <t>966005111</t>
  </si>
  <si>
    <t>Rozebrání a odstranění silničního zábradlí a ocelových svodidel s přemístěním hmot na skládku na vzdálenost do 10 m nebo s naložením na dopravní prostředek, se zásypem jam po odstraněných sloupcích a s jeho zhutněním silničního zábradlí se sloupky osazenými s betonovými patkami</t>
  </si>
  <si>
    <t>-679282791</t>
  </si>
  <si>
    <t>https://podminky.urs.cz/item/CS_URS_2024_02/966005111</t>
  </si>
  <si>
    <t xml:space="preserve">Odstranění ocelového trubkového zábradlí, délka: 4 m </t>
  </si>
  <si>
    <t>121</t>
  </si>
  <si>
    <t>966006132</t>
  </si>
  <si>
    <t>Odstranění dopravních nebo orientačních značek se sloupkem s uložením hmot na vzdálenost do 20 m nebo s naložením na dopravní prostředek, se zásypem jam a jeho zhutněním s betonovou patkou</t>
  </si>
  <si>
    <t>-154397796</t>
  </si>
  <si>
    <t>https://podminky.urs.cz/item/CS_URS_2024_02/966006132</t>
  </si>
  <si>
    <t>demontáž značek včetně sloupku</t>
  </si>
  <si>
    <t>122</t>
  </si>
  <si>
    <t>966006211</t>
  </si>
  <si>
    <t>Odstranění (demontáž) svislých dopravních značek s odklizením materiálu na skládku na vzdálenost do 20 m nebo s naložením na dopravní prostředek ze sloupů, sloupků nebo konzol</t>
  </si>
  <si>
    <t>-1009298442</t>
  </si>
  <si>
    <t>https://podminky.urs.cz/item/CS_URS_2024_02/966006211</t>
  </si>
  <si>
    <t>demontáž značek ze sloupků</t>
  </si>
  <si>
    <t>123</t>
  </si>
  <si>
    <t>966006255</t>
  </si>
  <si>
    <t>Odstranění směrových sloupků s odklizením materiálu na vzdálenost do 20 m nebo s naložením na dopravní prostředek uloženého do země plastového nebo kovového</t>
  </si>
  <si>
    <t>-719067599</t>
  </si>
  <si>
    <t>https://podminky.urs.cz/item/CS_URS_2024_02/966006255</t>
  </si>
  <si>
    <t>997</t>
  </si>
  <si>
    <t>Přesun sutě</t>
  </si>
  <si>
    <t>124</t>
  </si>
  <si>
    <t>997013813</t>
  </si>
  <si>
    <t>Poplatek za uložení stavebního odpadu na skládce (skládkovné) z plastických hmot zatříděného do Katalogu odpadů pod kódem 17 02 03</t>
  </si>
  <si>
    <t>1457351601</t>
  </si>
  <si>
    <t>https://podminky.urs.cz/item/CS_URS_2024_02/997013813</t>
  </si>
  <si>
    <t>125</t>
  </si>
  <si>
    <t>997221561</t>
  </si>
  <si>
    <t>Vodorovná doprava suti bez naložení, ale se složením a s hrubým urovnáním z kusových materiálů, na vzdálenost do 1 km</t>
  </si>
  <si>
    <t>-1025252781</t>
  </si>
  <si>
    <t>https://podminky.urs.cz/item/CS_URS_2024_02/997221561</t>
  </si>
  <si>
    <t>126</t>
  </si>
  <si>
    <t>997221569</t>
  </si>
  <si>
    <t>Vodorovná doprava suti bez naložení, ale se složením a s hrubým urovnáním Příplatek k ceně za každý další započatý 1 km přes 1 km</t>
  </si>
  <si>
    <t>-157335433</t>
  </si>
  <si>
    <t>https://podminky.urs.cz/item/CS_URS_2024_02/997221569</t>
  </si>
  <si>
    <t>2628,981*9 'Přepočtené koeficientem množství</t>
  </si>
  <si>
    <t>127</t>
  </si>
  <si>
    <t>997221861</t>
  </si>
  <si>
    <t>Poplatek za uložení stavebního odpadu na recyklační skládce (skládkovné) z prostého betonu zatříděného do Katalogu odpadů pod kódem 17 01 01</t>
  </si>
  <si>
    <t>-1972322720</t>
  </si>
  <si>
    <t>https://podminky.urs.cz/item/CS_URS_2024_02/997221861</t>
  </si>
  <si>
    <t>128</t>
  </si>
  <si>
    <t>997221873</t>
  </si>
  <si>
    <t>1824292131</t>
  </si>
  <si>
    <t>https://podminky.urs.cz/item/CS_URS_2024_02/997221873</t>
  </si>
  <si>
    <t>129</t>
  </si>
  <si>
    <t>997221875</t>
  </si>
  <si>
    <t>Poplatek za uložení stavebního odpadu na recyklační skládce (skládkovné) asfaltového bez obsahu dehtu zatříděného do Katalogu odpadů pod kódem 17 03 02</t>
  </si>
  <si>
    <t>-336793473</t>
  </si>
  <si>
    <t>https://podminky.urs.cz/item/CS_URS_2024_02/997221875</t>
  </si>
  <si>
    <t>998</t>
  </si>
  <si>
    <t>Přesun hmot</t>
  </si>
  <si>
    <t>130</t>
  </si>
  <si>
    <t>998225111</t>
  </si>
  <si>
    <t>Přesun hmot pro komunikace s krytem z kameniva, monolitickým betonovým nebo živičným dopravní vzdálenost do 200 m jakékoliv délky objektu</t>
  </si>
  <si>
    <t>475819628</t>
  </si>
  <si>
    <t>https://podminky.urs.cz/item/CS_URS_2024_02/998225111</t>
  </si>
  <si>
    <t>2 - SO 02 - Osvětlení přechodu</t>
  </si>
  <si>
    <t>Hubený Richard</t>
  </si>
  <si>
    <t>00a - OSVĚTLENÍ PŘECHODU</t>
  </si>
  <si>
    <t xml:space="preserve">    21-M - Elektromontáže</t>
  </si>
  <si>
    <t xml:space="preserve">    46-M - Zemní práce při extr.mont.pracích</t>
  </si>
  <si>
    <t xml:space="preserve">    VRN - Vedlejší rozpočtové náklady</t>
  </si>
  <si>
    <t>00a</t>
  </si>
  <si>
    <t>OSVĚTLENÍ PŘECHODU</t>
  </si>
  <si>
    <t>21-M</t>
  </si>
  <si>
    <t>Elektromontáže</t>
  </si>
  <si>
    <t>210204011</t>
  </si>
  <si>
    <t>Montáž stožárů osvětlení ocelových samostatně stojících délky do 12 m</t>
  </si>
  <si>
    <t>CS ÚRS 2024 01</t>
  </si>
  <si>
    <t>https://podminky.urs.cz/item/CS_URS_2024_01/210204011</t>
  </si>
  <si>
    <t>31674107</t>
  </si>
  <si>
    <t>stožár osvětlovací uliční Pz 168/133/114 v 6m</t>
  </si>
  <si>
    <t>256</t>
  </si>
  <si>
    <t>Poznámka k položce:_x000d_
Poznámka k položce: Např. STP 6-D</t>
  </si>
  <si>
    <t>31674127</t>
  </si>
  <si>
    <t>manžeta plastová ochranná na stožár d=168mm</t>
  </si>
  <si>
    <t>210204103</t>
  </si>
  <si>
    <t>Montáž výložníků osvětlení jednoramenných sloupových hmotnosti do 35 kg</t>
  </si>
  <si>
    <t>https://podminky.urs.cz/item/CS_URS_2024_01/210204103</t>
  </si>
  <si>
    <t>31674003</t>
  </si>
  <si>
    <t>výložník rovný jednoduchý k osvětlovacím stožárům 1500°/D</t>
  </si>
  <si>
    <t>Poznámka k položce:_x000d_
Poznámka k položce: Např. UD1-1500°/D</t>
  </si>
  <si>
    <t>741122134</t>
  </si>
  <si>
    <t>Montáž kabel Cu plný kulatý žíla 4x16 až 25 mm2 zatažený v trubkách (např. CYKY)</t>
  </si>
  <si>
    <t>https://podminky.urs.cz/item/CS_URS_2024_01/741122134</t>
  </si>
  <si>
    <t>34111080</t>
  </si>
  <si>
    <t>kabel instalační jádro Cu plné izolace PVC plášť PVC 450/750V (CYKY) 4x16mm2</t>
  </si>
  <si>
    <t>210203901</t>
  </si>
  <si>
    <t>Montáž svítidel LED se zapojením vodičů průmyslových nebo venkovních na výložník nebo dřík</t>
  </si>
  <si>
    <t>https://podminky.urs.cz/item/CS_URS_2024_01/210203901</t>
  </si>
  <si>
    <t>5XC2F41E08HE</t>
  </si>
  <si>
    <t>Svítidlo SITECO Streetlight SL 11 iQ mini PC-R</t>
  </si>
  <si>
    <t>ks</t>
  </si>
  <si>
    <t>5XC10008XMR</t>
  </si>
  <si>
    <t>Příruba ke svítidlu</t>
  </si>
  <si>
    <t>210204201</t>
  </si>
  <si>
    <t>Montáž elektrovýzbroje stožárů osvětlení 1 okruh</t>
  </si>
  <si>
    <t>https://podminky.urs.cz/item/CS_URS_2024_01/210204201</t>
  </si>
  <si>
    <t>31674131</t>
  </si>
  <si>
    <t xml:space="preserve">výzbroj stožárová 16.4   H116110</t>
  </si>
  <si>
    <t>210100252</t>
  </si>
  <si>
    <t>Ukončení kabelů smršťovací koncovkou nebo páskou se zapojením bez letování žíly do 4x25 mm2</t>
  </si>
  <si>
    <t>https://podminky.urs.cz/item/CS_URS_2024_01/210100252</t>
  </si>
  <si>
    <t>KSCZ4X 6-25</t>
  </si>
  <si>
    <t>Koncovka KSCZ4X 6-25</t>
  </si>
  <si>
    <t>741410041</t>
  </si>
  <si>
    <t>Montáž drátu nebo lana uzemňovacího průměru do 10 mm v městské zástavbě v zemi</t>
  </si>
  <si>
    <t>https://podminky.urs.cz/item/CS_URS_2024_01/741410041</t>
  </si>
  <si>
    <t>35441073</t>
  </si>
  <si>
    <t>drát D 10mm FeZn</t>
  </si>
  <si>
    <t>210220301</t>
  </si>
  <si>
    <t>Montáž svorek hromosvodných se 2 šrouby</t>
  </si>
  <si>
    <t>https://podminky.urs.cz/item/CS_URS_2024_01/210220301</t>
  </si>
  <si>
    <t>35441996</t>
  </si>
  <si>
    <t>svorka odbočovací a spojovací pro spojování kruhových a páskových vodičů, FeZn</t>
  </si>
  <si>
    <t>35441895</t>
  </si>
  <si>
    <t>svorka připojovací k připojení kovových částí</t>
  </si>
  <si>
    <t>741122142</t>
  </si>
  <si>
    <t>Montáž kabel Cu plný kulatý žíla 5x1,5 až 2,5 mm2 zatažený v trubkách (např. CYKY)</t>
  </si>
  <si>
    <t>https://podminky.urs.cz/item/CS_URS_2024_01/741122142</t>
  </si>
  <si>
    <t>34111090</t>
  </si>
  <si>
    <t>kabel instalační jádro Cu plné izolace PVC plášť PVC 450/750V (CYKY) 5x1,5mm2</t>
  </si>
  <si>
    <t>210220020</t>
  </si>
  <si>
    <t>Montáž uzemňovacího vedení vodičů FeZn pomocí svorek v zemi páskou do 120 mm2 ve městské zástavbě</t>
  </si>
  <si>
    <t>https://podminky.urs.cz/item/CS_URS_2024_01/210220020</t>
  </si>
  <si>
    <t>35442062</t>
  </si>
  <si>
    <t>pás zemnící 30x4mm FeZn</t>
  </si>
  <si>
    <t>210220302</t>
  </si>
  <si>
    <t>Montáž svorek hromosvodných se 3 a více šrouby</t>
  </si>
  <si>
    <t>https://podminky.urs.cz/item/CS_URS_2024_01/210220302</t>
  </si>
  <si>
    <t>35441986</t>
  </si>
  <si>
    <t>svorka odbočovací a spojovací pro pásek 30x4mm, FeZn</t>
  </si>
  <si>
    <t>210100096</t>
  </si>
  <si>
    <t>Ukončení vodičů na svorkovnici s otevřením a uzavřením krytu včetně zapojení průřezu žíly do 2,5 mm2</t>
  </si>
  <si>
    <t>https://podminky.urs.cz/item/CS_URS_2024_01/210100096</t>
  </si>
  <si>
    <t>210100101</t>
  </si>
  <si>
    <t>Ukončení vodičů na svorkovnici s otevřením a uzavřením krytu včetně zapojení průřezu žíly do 16 mm2</t>
  </si>
  <si>
    <t>https://podminky.urs.cz/item/CS_URS_2024_01/210100101</t>
  </si>
  <si>
    <t>945421110</t>
  </si>
  <si>
    <t>Hydraulická zvedací plošina na automobilovém podvozku výška zdvihu do 18 m včetně obsluhy</t>
  </si>
  <si>
    <t>hod</t>
  </si>
  <si>
    <t>https://podminky.urs.cz/item/CS_URS_2024_01/945421110</t>
  </si>
  <si>
    <t>K017</t>
  </si>
  <si>
    <t>Úprava připojovacího místa</t>
  </si>
  <si>
    <t>kpl</t>
  </si>
  <si>
    <t>011464000</t>
  </si>
  <si>
    <t>Měření (monitoring) úrovně osvětlení</t>
  </si>
  <si>
    <t>https://podminky.urs.cz/item/CS_URS_2024_01/011464000</t>
  </si>
  <si>
    <t>210280001</t>
  </si>
  <si>
    <t>Zkoušky a prohlídky el rozvodů a zařízení celková prohlídka pro objem montážních prací do 100 tis Kč</t>
  </si>
  <si>
    <t>https://podminky.urs.cz/item/CS_URS_2024_01/210280001</t>
  </si>
  <si>
    <t>46-M</t>
  </si>
  <si>
    <t>Zemní práce při extr.mont.pracích</t>
  </si>
  <si>
    <t>460010023</t>
  </si>
  <si>
    <t>Vytyčení trasy vedení kabelového podzemního v terénu volném</t>
  </si>
  <si>
    <t>km</t>
  </si>
  <si>
    <t>https://podminky.urs.cz/item/CS_URS_2024_01/460010023</t>
  </si>
  <si>
    <t>460131113</t>
  </si>
  <si>
    <t>Hloubení nezapažených jam při elektromontážích ručně v hornině tř I skupiny 3</t>
  </si>
  <si>
    <t>https://podminky.urs.cz/item/CS_URS_2024_01/460131113</t>
  </si>
  <si>
    <t>460080013</t>
  </si>
  <si>
    <t>Základové konstrukce při elektromontážích z monolitického betonu tř. C 12/15</t>
  </si>
  <si>
    <t>https://podminky.urs.cz/item/CS_URS_2024_01/460080013</t>
  </si>
  <si>
    <t>871361101</t>
  </si>
  <si>
    <t>Montáž potrubí z PVC SDR 11 těsněných gumovým kroužkem otevřený výkop D 280 x 10,8 mm</t>
  </si>
  <si>
    <t>https://podminky.urs.cz/item/CS_URS_2024_01/871361101</t>
  </si>
  <si>
    <t>28611140</t>
  </si>
  <si>
    <t>trubka kanalizační PVC DN 250x1000mm SN4</t>
  </si>
  <si>
    <t>460520172</t>
  </si>
  <si>
    <t>Montáž trubek ochranných plastových uložených volně do rýhy ohebných přes 32 do 50 mm</t>
  </si>
  <si>
    <t>https://podminky.urs.cz/item/CS_URS_2024_01/460520172</t>
  </si>
  <si>
    <t>34571350</t>
  </si>
  <si>
    <t>trubka elektroinstalační ohebná dvouplášťová korugovaná (chránička) D 32/40mm, HDPE+LDPE</t>
  </si>
  <si>
    <t>460161132</t>
  </si>
  <si>
    <t>Hloubení kabelových rýh ručně š 35 cm hl 40 cm v hornině tř I skupiny 3</t>
  </si>
  <si>
    <t>https://podminky.urs.cz/item/CS_URS_2024_01/460161132</t>
  </si>
  <si>
    <t>460661111</t>
  </si>
  <si>
    <t>Kabelové lože z písku pro kabely nn bez zakrytí š lože do 35 cm</t>
  </si>
  <si>
    <t>https://podminky.urs.cz/item/CS_URS_2024_01/460661111</t>
  </si>
  <si>
    <t>460791213</t>
  </si>
  <si>
    <t>Montáž trubek ochranných plastových uložených volně do rýhy ohebných přes 50 do 90 mm</t>
  </si>
  <si>
    <t>https://podminky.urs.cz/item/CS_URS_2024_01/460791213</t>
  </si>
  <si>
    <t>34571352</t>
  </si>
  <si>
    <t>trubka elektroinstalační ohebná dvouplášťová korugovaná (chránička) D 52/63mm, HDPE+LDPE</t>
  </si>
  <si>
    <t>460671113</t>
  </si>
  <si>
    <t>Výstražná fólie pro krytí kabelů šířky přes 25 do 34 cm</t>
  </si>
  <si>
    <t>https://podminky.urs.cz/item/CS_URS_2024_01/460671113</t>
  </si>
  <si>
    <t>34575105</t>
  </si>
  <si>
    <t>deska kabelová krycí PVC červená, 300x2mm</t>
  </si>
  <si>
    <t>460431142</t>
  </si>
  <si>
    <t>Zásyp kabelových rýh ručně se zhutněním š 35 cm hl 40 cm z horniny tř I skupiny 3</t>
  </si>
  <si>
    <t>https://podminky.urs.cz/item/CS_URS_2024_01/460431142</t>
  </si>
  <si>
    <t>VRN</t>
  </si>
  <si>
    <t>Vedlejší rozpočtové náklady</t>
  </si>
  <si>
    <t>141R00</t>
  </si>
  <si>
    <t>Přirážka za podružný materiál</t>
  </si>
  <si>
    <t>%</t>
  </si>
  <si>
    <t>-1192952697</t>
  </si>
  <si>
    <t>00R00</t>
  </si>
  <si>
    <t>Likvidace odpadu, odvoz suti a vybouraných hmot na skládku,</t>
  </si>
  <si>
    <t>-1515044858</t>
  </si>
  <si>
    <t>201R00</t>
  </si>
  <si>
    <t>Podíl přidružených výkonů</t>
  </si>
  <si>
    <t>649861855</t>
  </si>
  <si>
    <t>202R00</t>
  </si>
  <si>
    <t>Zednické výpomoci</t>
  </si>
  <si>
    <t>1200335851</t>
  </si>
  <si>
    <t>VON - Vedlejší a ostatní náklady</t>
  </si>
  <si>
    <t>VRN - Vedlejší rozpočtové náklady</t>
  </si>
  <si>
    <t>010001000</t>
  </si>
  <si>
    <t>Vytyčení stavby a podzemních zařízení + geodetické práce po stavbě</t>
  </si>
  <si>
    <t>1024</t>
  </si>
  <si>
    <t>1788331939</t>
  </si>
  <si>
    <t>013254000</t>
  </si>
  <si>
    <t>Dokumentace skutečného provedení stavby</t>
  </si>
  <si>
    <t>-1809167645</t>
  </si>
  <si>
    <t>030001000</t>
  </si>
  <si>
    <t>Zařízení staveniště</t>
  </si>
  <si>
    <t>-1402002807</t>
  </si>
  <si>
    <t>034303000</t>
  </si>
  <si>
    <t>Dopravně inženýrská opatření</t>
  </si>
  <si>
    <t>-414644738</t>
  </si>
  <si>
    <t>043134000</t>
  </si>
  <si>
    <t>Zkoušky zatěžovací</t>
  </si>
  <si>
    <t>-642571138</t>
  </si>
  <si>
    <t>034002000</t>
  </si>
  <si>
    <t>Zabezpečení staveniště</t>
  </si>
  <si>
    <t>-135752146</t>
  </si>
  <si>
    <t>065002000</t>
  </si>
  <si>
    <t>Mimostaveništní doprava materiálů</t>
  </si>
  <si>
    <t>-1662967178</t>
  </si>
  <si>
    <t>012414000</t>
  </si>
  <si>
    <t>Geometrický plán</t>
  </si>
  <si>
    <t>2041878722</t>
  </si>
  <si>
    <t>012434000</t>
  </si>
  <si>
    <t>Geodetická aktualizační dokumentace (GAD DTM)</t>
  </si>
  <si>
    <t>-2103490848</t>
  </si>
  <si>
    <t xml:space="preserve">Poznámka k položce:_x000d_
1)    Součástí je vyhotovení podkladů pro vedení digitální technické mapy podle § 5 vyhlášky č. 393/2020 Sb., o digitální technické mapě kraje, kterými jsou geodetická část dokumentace skutečného provedení stavby._x000d_
_x000d_
2)    a předání podkladu pro vedení digitální technické mapy, do Informačního systému digitální technické mapy Ústeckého kraje (IS DTM), jehož správcem a provozovatelem je Krajský úřad Ústeckého kraje, prostřednictvím Informačního systému Digitální mapy veřejné._x000d_
_x000d_
3)    Předání údajů do IS DTM podle odstavce 2) bude před dokončením díla doloženo protokolem o zapracování dat do digitální technické mapy kraje, který vystaví IS DMVS, popřípadě písemným potvrzením od Krajského úřadu Ústeckého kraje.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</si>
</sst>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27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4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0" applyFont="1" applyAlignment="1" applyProtection="1">
      <alignment vertical="center" wrapText="1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7" fillId="0" borderId="22" xfId="0" applyFont="1" applyBorder="1" applyAlignment="1" applyProtection="1">
      <alignment horizontal="center" vertical="center"/>
    </xf>
    <xf numFmtId="49" fontId="37" fillId="0" borderId="22" xfId="0" applyNumberFormat="1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center" vertical="center" wrapText="1"/>
    </xf>
    <xf numFmtId="167" fontId="37" fillId="0" borderId="22" xfId="0" applyNumberFormat="1" applyFont="1" applyBorder="1" applyAlignment="1" applyProtection="1">
      <alignment vertical="center"/>
    </xf>
    <xf numFmtId="4" fontId="37" fillId="2" borderId="22" xfId="0" applyNumberFormat="1" applyFont="1" applyFill="1" applyBorder="1" applyAlignment="1" applyProtection="1">
      <alignment vertical="center"/>
      <protection locked="0"/>
    </xf>
    <xf numFmtId="4" fontId="37" fillId="0" borderId="22" xfId="0" applyNumberFormat="1" applyFont="1" applyBorder="1" applyAlignment="1" applyProtection="1">
      <alignment vertical="center"/>
    </xf>
    <xf numFmtId="0" fontId="38" fillId="0" borderId="3" xfId="0" applyFont="1" applyBorder="1" applyAlignment="1">
      <alignment vertical="center"/>
    </xf>
    <xf numFmtId="0" fontId="37" fillId="2" borderId="14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167" fontId="37" fillId="2" borderId="22" xfId="0" applyNumberFormat="1" applyFont="1" applyFill="1" applyBorder="1" applyAlignment="1" applyProtection="1">
      <alignment vertical="center"/>
      <protection locked="0"/>
    </xf>
    <xf numFmtId="167" fontId="21" fillId="2" borderId="22" xfId="0" applyNumberFormat="1" applyFont="1" applyFill="1" applyBorder="1" applyAlignment="1" applyProtection="1">
      <alignment vertical="center"/>
      <protection locked="0"/>
    </xf>
    <xf numFmtId="0" fontId="22" fillId="2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 applyProtection="1">
      <alignment horizontal="center" vertical="center"/>
    </xf>
    <xf numFmtId="166" fontId="22" fillId="0" borderId="20" xfId="0" applyNumberFormat="1" applyFont="1" applyBorder="1" applyAlignment="1" applyProtection="1">
      <alignment vertical="center"/>
    </xf>
    <xf numFmtId="166" fontId="22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2/113106133" TargetMode="External" /><Relationship Id="rId2" Type="http://schemas.openxmlformats.org/officeDocument/2006/relationships/hyperlink" Target="https://podminky.urs.cz/item/CS_URS_2024_02/113106134" TargetMode="External" /><Relationship Id="rId3" Type="http://schemas.openxmlformats.org/officeDocument/2006/relationships/hyperlink" Target="https://podminky.urs.cz/item/CS_URS_2024_02/113106144" TargetMode="External" /><Relationship Id="rId4" Type="http://schemas.openxmlformats.org/officeDocument/2006/relationships/hyperlink" Target="https://podminky.urs.cz/item/CS_URS_2024_02/113107161" TargetMode="External" /><Relationship Id="rId5" Type="http://schemas.openxmlformats.org/officeDocument/2006/relationships/hyperlink" Target="https://podminky.urs.cz/item/CS_URS_2024_02/113107162" TargetMode="External" /><Relationship Id="rId6" Type="http://schemas.openxmlformats.org/officeDocument/2006/relationships/hyperlink" Target="https://podminky.urs.cz/item/CS_URS_2024_02/113107172" TargetMode="External" /><Relationship Id="rId7" Type="http://schemas.openxmlformats.org/officeDocument/2006/relationships/hyperlink" Target="https://podminky.urs.cz/item/CS_URS_2024_02/113107182" TargetMode="External" /><Relationship Id="rId8" Type="http://schemas.openxmlformats.org/officeDocument/2006/relationships/hyperlink" Target="https://podminky.urs.cz/item/CS_URS_2024_02/113107183" TargetMode="External" /><Relationship Id="rId9" Type="http://schemas.openxmlformats.org/officeDocument/2006/relationships/hyperlink" Target="https://podminky.urs.cz/item/CS_URS_2024_02/113107223" TargetMode="External" /><Relationship Id="rId10" Type="http://schemas.openxmlformats.org/officeDocument/2006/relationships/hyperlink" Target="https://podminky.urs.cz/item/CS_URS_2024_02/113107243" TargetMode="External" /><Relationship Id="rId11" Type="http://schemas.openxmlformats.org/officeDocument/2006/relationships/hyperlink" Target="https://podminky.urs.cz/item/CS_URS_2024_02/113107322" TargetMode="External" /><Relationship Id="rId12" Type="http://schemas.openxmlformats.org/officeDocument/2006/relationships/hyperlink" Target="https://podminky.urs.cz/item/CS_URS_2024_02/113107323" TargetMode="External" /><Relationship Id="rId13" Type="http://schemas.openxmlformats.org/officeDocument/2006/relationships/hyperlink" Target="https://podminky.urs.cz/item/CS_URS_2024_02/113107324" TargetMode="External" /><Relationship Id="rId14" Type="http://schemas.openxmlformats.org/officeDocument/2006/relationships/hyperlink" Target="https://podminky.urs.cz/item/CS_URS_2024_02/113107332" TargetMode="External" /><Relationship Id="rId15" Type="http://schemas.openxmlformats.org/officeDocument/2006/relationships/hyperlink" Target="https://podminky.urs.cz/item/CS_URS_2024_02/113107342" TargetMode="External" /><Relationship Id="rId16" Type="http://schemas.openxmlformats.org/officeDocument/2006/relationships/hyperlink" Target="https://podminky.urs.cz/item/CS_URS_2024_02/113154512" TargetMode="External" /><Relationship Id="rId17" Type="http://schemas.openxmlformats.org/officeDocument/2006/relationships/hyperlink" Target="https://podminky.urs.cz/item/CS_URS_2024_02/113154518" TargetMode="External" /><Relationship Id="rId18" Type="http://schemas.openxmlformats.org/officeDocument/2006/relationships/hyperlink" Target="https://podminky.urs.cz/item/CS_URS_2024_02/113154542" TargetMode="External" /><Relationship Id="rId19" Type="http://schemas.openxmlformats.org/officeDocument/2006/relationships/hyperlink" Target="https://podminky.urs.cz/item/CS_URS_2024_02/113201112" TargetMode="External" /><Relationship Id="rId20" Type="http://schemas.openxmlformats.org/officeDocument/2006/relationships/hyperlink" Target="https://podminky.urs.cz/item/CS_URS_2024_02/113202111" TargetMode="External" /><Relationship Id="rId21" Type="http://schemas.openxmlformats.org/officeDocument/2006/relationships/hyperlink" Target="https://podminky.urs.cz/item/CS_URS_2024_02/121151103" TargetMode="External" /><Relationship Id="rId22" Type="http://schemas.openxmlformats.org/officeDocument/2006/relationships/hyperlink" Target="https://podminky.urs.cz/item/CS_URS_2024_02/121151113" TargetMode="External" /><Relationship Id="rId23" Type="http://schemas.openxmlformats.org/officeDocument/2006/relationships/hyperlink" Target="https://podminky.urs.cz/item/CS_URS_2024_02/122251101" TargetMode="External" /><Relationship Id="rId24" Type="http://schemas.openxmlformats.org/officeDocument/2006/relationships/hyperlink" Target="https://podminky.urs.cz/item/CS_URS_2024_02/122251102" TargetMode="External" /><Relationship Id="rId25" Type="http://schemas.openxmlformats.org/officeDocument/2006/relationships/hyperlink" Target="https://podminky.urs.cz/item/CS_URS_2024_02/122311101" TargetMode="External" /><Relationship Id="rId26" Type="http://schemas.openxmlformats.org/officeDocument/2006/relationships/hyperlink" Target="https://podminky.urs.cz/item/CS_URS_2024_02/122351102" TargetMode="External" /><Relationship Id="rId27" Type="http://schemas.openxmlformats.org/officeDocument/2006/relationships/hyperlink" Target="https://podminky.urs.cz/item/CS_URS_2024_02/122351104" TargetMode="External" /><Relationship Id="rId28" Type="http://schemas.openxmlformats.org/officeDocument/2006/relationships/hyperlink" Target="https://podminky.urs.cz/item/CS_URS_2024_02/122351105" TargetMode="External" /><Relationship Id="rId29" Type="http://schemas.openxmlformats.org/officeDocument/2006/relationships/hyperlink" Target="https://podminky.urs.cz/item/CS_URS_2024_02/132351101" TargetMode="External" /><Relationship Id="rId30" Type="http://schemas.openxmlformats.org/officeDocument/2006/relationships/hyperlink" Target="https://podminky.urs.cz/item/CS_URS_2024_02/132351253" TargetMode="External" /><Relationship Id="rId31" Type="http://schemas.openxmlformats.org/officeDocument/2006/relationships/hyperlink" Target="https://podminky.urs.cz/item/CS_URS_2024_02/151101101" TargetMode="External" /><Relationship Id="rId32" Type="http://schemas.openxmlformats.org/officeDocument/2006/relationships/hyperlink" Target="https://podminky.urs.cz/item/CS_URS_2024_02/151101111" TargetMode="External" /><Relationship Id="rId33" Type="http://schemas.openxmlformats.org/officeDocument/2006/relationships/hyperlink" Target="https://podminky.urs.cz/item/CS_URS_2024_02/162751117" TargetMode="External" /><Relationship Id="rId34" Type="http://schemas.openxmlformats.org/officeDocument/2006/relationships/hyperlink" Target="https://podminky.urs.cz/item/CS_URS_2024_02/162751137" TargetMode="External" /><Relationship Id="rId35" Type="http://schemas.openxmlformats.org/officeDocument/2006/relationships/hyperlink" Target="https://podminky.urs.cz/item/CS_URS_2024_02/171201231" TargetMode="External" /><Relationship Id="rId36" Type="http://schemas.openxmlformats.org/officeDocument/2006/relationships/hyperlink" Target="https://podminky.urs.cz/item/CS_URS_2024_02/174151101" TargetMode="External" /><Relationship Id="rId37" Type="http://schemas.openxmlformats.org/officeDocument/2006/relationships/hyperlink" Target="https://podminky.urs.cz/item/CS_URS_2024_02/175151101" TargetMode="External" /><Relationship Id="rId38" Type="http://schemas.openxmlformats.org/officeDocument/2006/relationships/hyperlink" Target="https://podminky.urs.cz/item/CS_URS_2024_02/181006111" TargetMode="External" /><Relationship Id="rId39" Type="http://schemas.openxmlformats.org/officeDocument/2006/relationships/hyperlink" Target="https://podminky.urs.cz/item/CS_URS_2024_02/181411131" TargetMode="External" /><Relationship Id="rId40" Type="http://schemas.openxmlformats.org/officeDocument/2006/relationships/hyperlink" Target="https://podminky.urs.cz/item/CS_URS_2024_02/181951114" TargetMode="External" /><Relationship Id="rId41" Type="http://schemas.openxmlformats.org/officeDocument/2006/relationships/hyperlink" Target="https://podminky.urs.cz/item/CS_URS_2024_02/211531111" TargetMode="External" /><Relationship Id="rId42" Type="http://schemas.openxmlformats.org/officeDocument/2006/relationships/hyperlink" Target="https://podminky.urs.cz/item/CS_URS_2024_02/211971121" TargetMode="External" /><Relationship Id="rId43" Type="http://schemas.openxmlformats.org/officeDocument/2006/relationships/hyperlink" Target="https://podminky.urs.cz/item/CS_URS_2024_02/339921132" TargetMode="External" /><Relationship Id="rId44" Type="http://schemas.openxmlformats.org/officeDocument/2006/relationships/hyperlink" Target="https://podminky.urs.cz/item/CS_URS_2024_02/348942132" TargetMode="External" /><Relationship Id="rId45" Type="http://schemas.openxmlformats.org/officeDocument/2006/relationships/hyperlink" Target="https://podminky.urs.cz/item/CS_URS_2024_02/451573111" TargetMode="External" /><Relationship Id="rId46" Type="http://schemas.openxmlformats.org/officeDocument/2006/relationships/hyperlink" Target="https://podminky.urs.cz/item/CS_URS_2024_02/564851011" TargetMode="External" /><Relationship Id="rId47" Type="http://schemas.openxmlformats.org/officeDocument/2006/relationships/hyperlink" Target="https://podminky.urs.cz/item/CS_URS_2024_02/564851111" TargetMode="External" /><Relationship Id="rId48" Type="http://schemas.openxmlformats.org/officeDocument/2006/relationships/hyperlink" Target="https://podminky.urs.cz/item/CS_URS_2024_02/564861011" TargetMode="External" /><Relationship Id="rId49" Type="http://schemas.openxmlformats.org/officeDocument/2006/relationships/hyperlink" Target="https://podminky.urs.cz/item/CS_URS_2024_02/564871011" TargetMode="External" /><Relationship Id="rId50" Type="http://schemas.openxmlformats.org/officeDocument/2006/relationships/hyperlink" Target="https://podminky.urs.cz/item/CS_URS_2024_02/564871111" TargetMode="External" /><Relationship Id="rId51" Type="http://schemas.openxmlformats.org/officeDocument/2006/relationships/hyperlink" Target="https://podminky.urs.cz/item/CS_URS_2024_02/564871116" TargetMode="External" /><Relationship Id="rId52" Type="http://schemas.openxmlformats.org/officeDocument/2006/relationships/hyperlink" Target="https://podminky.urs.cz/item/CS_URS_2024_02/565155101" TargetMode="External" /><Relationship Id="rId53" Type="http://schemas.openxmlformats.org/officeDocument/2006/relationships/hyperlink" Target="https://podminky.urs.cz/item/CS_URS_2024_02/565155121" TargetMode="External" /><Relationship Id="rId54" Type="http://schemas.openxmlformats.org/officeDocument/2006/relationships/hyperlink" Target="https://podminky.urs.cz/item/CS_URS_2024_02/567132112" TargetMode="External" /><Relationship Id="rId55" Type="http://schemas.openxmlformats.org/officeDocument/2006/relationships/hyperlink" Target="https://podminky.urs.cz/item/CS_URS_2024_02/571908111" TargetMode="External" /><Relationship Id="rId56" Type="http://schemas.openxmlformats.org/officeDocument/2006/relationships/hyperlink" Target="https://podminky.urs.cz/item/CS_URS_2024_02/573191111" TargetMode="External" /><Relationship Id="rId57" Type="http://schemas.openxmlformats.org/officeDocument/2006/relationships/hyperlink" Target="https://podminky.urs.cz/item/CS_URS_2024_02/573231111" TargetMode="External" /><Relationship Id="rId58" Type="http://schemas.openxmlformats.org/officeDocument/2006/relationships/hyperlink" Target="https://podminky.urs.cz/item/CS_URS_2024_02/577134211" TargetMode="External" /><Relationship Id="rId59" Type="http://schemas.openxmlformats.org/officeDocument/2006/relationships/hyperlink" Target="https://podminky.urs.cz/item/CS_URS_2024_02/577134221" TargetMode="External" /><Relationship Id="rId60" Type="http://schemas.openxmlformats.org/officeDocument/2006/relationships/hyperlink" Target="https://podminky.urs.cz/item/CS_URS_2024_02/596211110" TargetMode="External" /><Relationship Id="rId61" Type="http://schemas.openxmlformats.org/officeDocument/2006/relationships/hyperlink" Target="https://podminky.urs.cz/item/CS_URS_2024_02/596211255" TargetMode="External" /><Relationship Id="rId62" Type="http://schemas.openxmlformats.org/officeDocument/2006/relationships/hyperlink" Target="https://podminky.urs.cz/item/CS_URS_2024_02/596212210" TargetMode="External" /><Relationship Id="rId63" Type="http://schemas.openxmlformats.org/officeDocument/2006/relationships/hyperlink" Target="https://podminky.urs.cz/item/CS_URS_2024_02/596212211" TargetMode="External" /><Relationship Id="rId64" Type="http://schemas.openxmlformats.org/officeDocument/2006/relationships/hyperlink" Target="https://podminky.urs.cz/item/CS_URS_2024_02/596212353" TargetMode="External" /><Relationship Id="rId65" Type="http://schemas.openxmlformats.org/officeDocument/2006/relationships/hyperlink" Target="https://podminky.urs.cz/item/CS_URS_2024_02/596212355" TargetMode="External" /><Relationship Id="rId66" Type="http://schemas.openxmlformats.org/officeDocument/2006/relationships/hyperlink" Target="https://podminky.urs.cz/item/CS_URS_2024_02/596212363" TargetMode="External" /><Relationship Id="rId67" Type="http://schemas.openxmlformats.org/officeDocument/2006/relationships/hyperlink" Target="https://podminky.urs.cz/item/CS_URS_2024_02/596412211" TargetMode="External" /><Relationship Id="rId68" Type="http://schemas.openxmlformats.org/officeDocument/2006/relationships/hyperlink" Target="https://podminky.urs.cz/item/CS_URS_2024_02/871353122" TargetMode="External" /><Relationship Id="rId69" Type="http://schemas.openxmlformats.org/officeDocument/2006/relationships/hyperlink" Target="https://podminky.urs.cz/item/CS_URS_2024_02/871365811" TargetMode="External" /><Relationship Id="rId70" Type="http://schemas.openxmlformats.org/officeDocument/2006/relationships/hyperlink" Target="https://podminky.urs.cz/item/CS_URS_2024_02/895941302" TargetMode="External" /><Relationship Id="rId71" Type="http://schemas.openxmlformats.org/officeDocument/2006/relationships/hyperlink" Target="https://podminky.urs.cz/item/CS_URS_2024_02/895941313" TargetMode="External" /><Relationship Id="rId72" Type="http://schemas.openxmlformats.org/officeDocument/2006/relationships/hyperlink" Target="https://podminky.urs.cz/item/CS_URS_2024_02/895941331" TargetMode="External" /><Relationship Id="rId73" Type="http://schemas.openxmlformats.org/officeDocument/2006/relationships/hyperlink" Target="https://podminky.urs.cz/item/CS_URS_2024_02/899132111" TargetMode="External" /><Relationship Id="rId74" Type="http://schemas.openxmlformats.org/officeDocument/2006/relationships/hyperlink" Target="https://podminky.urs.cz/item/CS_URS_2024_02/899204112" TargetMode="External" /><Relationship Id="rId75" Type="http://schemas.openxmlformats.org/officeDocument/2006/relationships/hyperlink" Target="https://podminky.urs.cz/item/CS_URS_2024_02/912112111" TargetMode="External" /><Relationship Id="rId76" Type="http://schemas.openxmlformats.org/officeDocument/2006/relationships/hyperlink" Target="https://podminky.urs.cz/item/CS_URS_2024_02/914211111" TargetMode="External" /><Relationship Id="rId77" Type="http://schemas.openxmlformats.org/officeDocument/2006/relationships/hyperlink" Target="https://podminky.urs.cz/item/CS_URS_2024_02/914511111" TargetMode="External" /><Relationship Id="rId78" Type="http://schemas.openxmlformats.org/officeDocument/2006/relationships/hyperlink" Target="https://podminky.urs.cz/item/CS_URS_2024_02/915221112" TargetMode="External" /><Relationship Id="rId79" Type="http://schemas.openxmlformats.org/officeDocument/2006/relationships/hyperlink" Target="https://podminky.urs.cz/item/CS_URS_2024_02/915231112" TargetMode="External" /><Relationship Id="rId80" Type="http://schemas.openxmlformats.org/officeDocument/2006/relationships/hyperlink" Target="https://podminky.urs.cz/item/CS_URS_2024_02/915311111" TargetMode="External" /><Relationship Id="rId81" Type="http://schemas.openxmlformats.org/officeDocument/2006/relationships/hyperlink" Target="https://podminky.urs.cz/item/CS_URS_2024_02/915611111" TargetMode="External" /><Relationship Id="rId82" Type="http://schemas.openxmlformats.org/officeDocument/2006/relationships/hyperlink" Target="https://podminky.urs.cz/item/CS_URS_2024_02/915621111" TargetMode="External" /><Relationship Id="rId83" Type="http://schemas.openxmlformats.org/officeDocument/2006/relationships/hyperlink" Target="https://podminky.urs.cz/item/CS_URS_2024_02/916131213" TargetMode="External" /><Relationship Id="rId84" Type="http://schemas.openxmlformats.org/officeDocument/2006/relationships/hyperlink" Target="https://podminky.urs.cz/item/CS_URS_2024_02/916133112" TargetMode="External" /><Relationship Id="rId85" Type="http://schemas.openxmlformats.org/officeDocument/2006/relationships/hyperlink" Target="https://podminky.urs.cz/item/CS_URS_2024_02/916231213" TargetMode="External" /><Relationship Id="rId86" Type="http://schemas.openxmlformats.org/officeDocument/2006/relationships/hyperlink" Target="https://podminky.urs.cz/item/CS_URS_2024_02/919726123" TargetMode="External" /><Relationship Id="rId87" Type="http://schemas.openxmlformats.org/officeDocument/2006/relationships/hyperlink" Target="https://podminky.urs.cz/item/CS_URS_2024_02/919732221" TargetMode="External" /><Relationship Id="rId88" Type="http://schemas.openxmlformats.org/officeDocument/2006/relationships/hyperlink" Target="https://podminky.urs.cz/item/CS_URS_2024_02/919735113" TargetMode="External" /><Relationship Id="rId89" Type="http://schemas.openxmlformats.org/officeDocument/2006/relationships/hyperlink" Target="https://podminky.urs.cz/item/CS_URS_2024_02/962042320" TargetMode="External" /><Relationship Id="rId90" Type="http://schemas.openxmlformats.org/officeDocument/2006/relationships/hyperlink" Target="https://podminky.urs.cz/item/CS_URS_2024_02/966005111" TargetMode="External" /><Relationship Id="rId91" Type="http://schemas.openxmlformats.org/officeDocument/2006/relationships/hyperlink" Target="https://podminky.urs.cz/item/CS_URS_2024_02/966006132" TargetMode="External" /><Relationship Id="rId92" Type="http://schemas.openxmlformats.org/officeDocument/2006/relationships/hyperlink" Target="https://podminky.urs.cz/item/CS_URS_2024_02/966006211" TargetMode="External" /><Relationship Id="rId93" Type="http://schemas.openxmlformats.org/officeDocument/2006/relationships/hyperlink" Target="https://podminky.urs.cz/item/CS_URS_2024_02/966006255" TargetMode="External" /><Relationship Id="rId94" Type="http://schemas.openxmlformats.org/officeDocument/2006/relationships/hyperlink" Target="https://podminky.urs.cz/item/CS_URS_2024_02/997013813" TargetMode="External" /><Relationship Id="rId95" Type="http://schemas.openxmlformats.org/officeDocument/2006/relationships/hyperlink" Target="https://podminky.urs.cz/item/CS_URS_2024_02/997221561" TargetMode="External" /><Relationship Id="rId96" Type="http://schemas.openxmlformats.org/officeDocument/2006/relationships/hyperlink" Target="https://podminky.urs.cz/item/CS_URS_2024_02/997221569" TargetMode="External" /><Relationship Id="rId97" Type="http://schemas.openxmlformats.org/officeDocument/2006/relationships/hyperlink" Target="https://podminky.urs.cz/item/CS_URS_2024_02/997221861" TargetMode="External" /><Relationship Id="rId98" Type="http://schemas.openxmlformats.org/officeDocument/2006/relationships/hyperlink" Target="https://podminky.urs.cz/item/CS_URS_2024_02/997221873" TargetMode="External" /><Relationship Id="rId99" Type="http://schemas.openxmlformats.org/officeDocument/2006/relationships/hyperlink" Target="https://podminky.urs.cz/item/CS_URS_2024_02/997221875" TargetMode="External" /><Relationship Id="rId100" Type="http://schemas.openxmlformats.org/officeDocument/2006/relationships/hyperlink" Target="https://podminky.urs.cz/item/CS_URS_2024_02/998225111" TargetMode="External" /><Relationship Id="rId10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210204011" TargetMode="External" /><Relationship Id="rId2" Type="http://schemas.openxmlformats.org/officeDocument/2006/relationships/hyperlink" Target="https://podminky.urs.cz/item/CS_URS_2024_01/210204103" TargetMode="External" /><Relationship Id="rId3" Type="http://schemas.openxmlformats.org/officeDocument/2006/relationships/hyperlink" Target="https://podminky.urs.cz/item/CS_URS_2024_01/741122134" TargetMode="External" /><Relationship Id="rId4" Type="http://schemas.openxmlformats.org/officeDocument/2006/relationships/hyperlink" Target="https://podminky.urs.cz/item/CS_URS_2024_01/210203901" TargetMode="External" /><Relationship Id="rId5" Type="http://schemas.openxmlformats.org/officeDocument/2006/relationships/hyperlink" Target="https://podminky.urs.cz/item/CS_URS_2024_01/210204201" TargetMode="External" /><Relationship Id="rId6" Type="http://schemas.openxmlformats.org/officeDocument/2006/relationships/hyperlink" Target="https://podminky.urs.cz/item/CS_URS_2024_01/210100252" TargetMode="External" /><Relationship Id="rId7" Type="http://schemas.openxmlformats.org/officeDocument/2006/relationships/hyperlink" Target="https://podminky.urs.cz/item/CS_URS_2024_01/741410041" TargetMode="External" /><Relationship Id="rId8" Type="http://schemas.openxmlformats.org/officeDocument/2006/relationships/hyperlink" Target="https://podminky.urs.cz/item/CS_URS_2024_01/210220301" TargetMode="External" /><Relationship Id="rId9" Type="http://schemas.openxmlformats.org/officeDocument/2006/relationships/hyperlink" Target="https://podminky.urs.cz/item/CS_URS_2024_01/741122142" TargetMode="External" /><Relationship Id="rId10" Type="http://schemas.openxmlformats.org/officeDocument/2006/relationships/hyperlink" Target="https://podminky.urs.cz/item/CS_URS_2024_01/210220020" TargetMode="External" /><Relationship Id="rId11" Type="http://schemas.openxmlformats.org/officeDocument/2006/relationships/hyperlink" Target="https://podminky.urs.cz/item/CS_URS_2024_01/210220302" TargetMode="External" /><Relationship Id="rId12" Type="http://schemas.openxmlformats.org/officeDocument/2006/relationships/hyperlink" Target="https://podminky.urs.cz/item/CS_URS_2024_01/210100096" TargetMode="External" /><Relationship Id="rId13" Type="http://schemas.openxmlformats.org/officeDocument/2006/relationships/hyperlink" Target="https://podminky.urs.cz/item/CS_URS_2024_01/210100101" TargetMode="External" /><Relationship Id="rId14" Type="http://schemas.openxmlformats.org/officeDocument/2006/relationships/hyperlink" Target="https://podminky.urs.cz/item/CS_URS_2024_01/945421110" TargetMode="External" /><Relationship Id="rId15" Type="http://schemas.openxmlformats.org/officeDocument/2006/relationships/hyperlink" Target="https://podminky.urs.cz/item/CS_URS_2024_01/011464000" TargetMode="External" /><Relationship Id="rId16" Type="http://schemas.openxmlformats.org/officeDocument/2006/relationships/hyperlink" Target="https://podminky.urs.cz/item/CS_URS_2024_01/210280001" TargetMode="External" /><Relationship Id="rId17" Type="http://schemas.openxmlformats.org/officeDocument/2006/relationships/hyperlink" Target="https://podminky.urs.cz/item/CS_URS_2024_01/460010023" TargetMode="External" /><Relationship Id="rId18" Type="http://schemas.openxmlformats.org/officeDocument/2006/relationships/hyperlink" Target="https://podminky.urs.cz/item/CS_URS_2024_01/460131113" TargetMode="External" /><Relationship Id="rId19" Type="http://schemas.openxmlformats.org/officeDocument/2006/relationships/hyperlink" Target="https://podminky.urs.cz/item/CS_URS_2024_01/460080013" TargetMode="External" /><Relationship Id="rId20" Type="http://schemas.openxmlformats.org/officeDocument/2006/relationships/hyperlink" Target="https://podminky.urs.cz/item/CS_URS_2024_01/871361101" TargetMode="External" /><Relationship Id="rId21" Type="http://schemas.openxmlformats.org/officeDocument/2006/relationships/hyperlink" Target="https://podminky.urs.cz/item/CS_URS_2024_01/460520172" TargetMode="External" /><Relationship Id="rId22" Type="http://schemas.openxmlformats.org/officeDocument/2006/relationships/hyperlink" Target="https://podminky.urs.cz/item/CS_URS_2024_01/460161132" TargetMode="External" /><Relationship Id="rId23" Type="http://schemas.openxmlformats.org/officeDocument/2006/relationships/hyperlink" Target="https://podminky.urs.cz/item/CS_URS_2024_01/460661111" TargetMode="External" /><Relationship Id="rId24" Type="http://schemas.openxmlformats.org/officeDocument/2006/relationships/hyperlink" Target="https://podminky.urs.cz/item/CS_URS_2024_01/460791213" TargetMode="External" /><Relationship Id="rId25" Type="http://schemas.openxmlformats.org/officeDocument/2006/relationships/hyperlink" Target="https://podminky.urs.cz/item/CS_URS_2024_01/460671113" TargetMode="External" /><Relationship Id="rId26" Type="http://schemas.openxmlformats.org/officeDocument/2006/relationships/hyperlink" Target="https://podminky.urs.cz/item/CS_URS_2024_01/460431142" TargetMode="External" /><Relationship Id="rId27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19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20</v>
      </c>
      <c r="AL7" s="22"/>
      <c r="AM7" s="22"/>
      <c r="AN7" s="27" t="s">
        <v>19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21</v>
      </c>
      <c r="E8" s="22"/>
      <c r="F8" s="22"/>
      <c r="G8" s="22"/>
      <c r="H8" s="22"/>
      <c r="I8" s="22"/>
      <c r="J8" s="22"/>
      <c r="K8" s="27" t="s">
        <v>22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23</v>
      </c>
      <c r="AL8" s="22"/>
      <c r="AM8" s="22"/>
      <c r="AN8" s="33" t="s">
        <v>24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25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26</v>
      </c>
      <c r="AL10" s="22"/>
      <c r="AM10" s="22"/>
      <c r="AN10" s="27" t="s">
        <v>19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27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28</v>
      </c>
      <c r="AL11" s="22"/>
      <c r="AM11" s="22"/>
      <c r="AN11" s="27" t="s">
        <v>19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29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26</v>
      </c>
      <c r="AL13" s="22"/>
      <c r="AM13" s="22"/>
      <c r="AN13" s="34" t="s">
        <v>30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30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28</v>
      </c>
      <c r="AL14" s="22"/>
      <c r="AM14" s="22"/>
      <c r="AN14" s="34" t="s">
        <v>30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31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26</v>
      </c>
      <c r="AL16" s="22"/>
      <c r="AM16" s="22"/>
      <c r="AN16" s="27" t="s">
        <v>19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32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28</v>
      </c>
      <c r="AL17" s="22"/>
      <c r="AM17" s="22"/>
      <c r="AN17" s="27" t="s">
        <v>19</v>
      </c>
      <c r="AO17" s="22"/>
      <c r="AP17" s="22"/>
      <c r="AQ17" s="22"/>
      <c r="AR17" s="20"/>
      <c r="BE17" s="31"/>
      <c r="BS17" s="17" t="s">
        <v>33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34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26</v>
      </c>
      <c r="AL19" s="22"/>
      <c r="AM19" s="22"/>
      <c r="AN19" s="27" t="s">
        <v>19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35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28</v>
      </c>
      <c r="AL20" s="22"/>
      <c r="AM20" s="22"/>
      <c r="AN20" s="27" t="s">
        <v>19</v>
      </c>
      <c r="AO20" s="22"/>
      <c r="AP20" s="22"/>
      <c r="AQ20" s="22"/>
      <c r="AR20" s="20"/>
      <c r="BE20" s="31"/>
      <c r="BS20" s="17" t="s">
        <v>4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36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47.25" customHeight="1">
      <c r="B23" s="21"/>
      <c r="C23" s="22"/>
      <c r="D23" s="22"/>
      <c r="E23" s="36" t="s">
        <v>37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38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ROUND(AG54,2)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39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40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41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42</v>
      </c>
      <c r="E29" s="47"/>
      <c r="F29" s="32" t="s">
        <v>43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ROUND(AZ54,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ROUND(AV54,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44</v>
      </c>
      <c r="G30" s="47"/>
      <c r="H30" s="47"/>
      <c r="I30" s="47"/>
      <c r="J30" s="47"/>
      <c r="K30" s="47"/>
      <c r="L30" s="48">
        <v>0.12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ROUND(BA54,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ROUND(AW54,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45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ROUND(BB54,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46</v>
      </c>
      <c r="G32" s="47"/>
      <c r="H32" s="47"/>
      <c r="I32" s="47"/>
      <c r="J32" s="47"/>
      <c r="K32" s="47"/>
      <c r="L32" s="48">
        <v>0.12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ROUND(BC54,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47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ROUND(BD54,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3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8"/>
    </row>
    <row r="35" s="2" customFormat="1" ht="25.92" customHeight="1">
      <c r="A35" s="38"/>
      <c r="B35" s="39"/>
      <c r="C35" s="52"/>
      <c r="D35" s="53" t="s">
        <v>48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49</v>
      </c>
      <c r="U35" s="54"/>
      <c r="V35" s="54"/>
      <c r="W35" s="54"/>
      <c r="X35" s="56" t="s">
        <v>50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6.96" customHeight="1">
      <c r="A37" s="38"/>
      <c r="B37" s="59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44"/>
      <c r="BE37" s="38"/>
    </row>
    <row r="41" s="2" customFormat="1" ht="6.96" customHeight="1">
      <c r="A41" s="38"/>
      <c r="B41" s="61"/>
      <c r="C41" s="62"/>
      <c r="D41" s="62"/>
      <c r="E41" s="62"/>
      <c r="F41" s="62"/>
      <c r="G41" s="62"/>
      <c r="H41" s="62"/>
      <c r="I41" s="62"/>
      <c r="J41" s="62"/>
      <c r="K41" s="62"/>
      <c r="L41" s="62"/>
      <c r="M41" s="62"/>
      <c r="N41" s="62"/>
      <c r="O41" s="62"/>
      <c r="P41" s="62"/>
      <c r="Q41" s="62"/>
      <c r="R41" s="62"/>
      <c r="S41" s="62"/>
      <c r="T41" s="62"/>
      <c r="U41" s="62"/>
      <c r="V41" s="62"/>
      <c r="W41" s="62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62"/>
      <c r="AM41" s="62"/>
      <c r="AN41" s="62"/>
      <c r="AO41" s="62"/>
      <c r="AP41" s="62"/>
      <c r="AQ41" s="62"/>
      <c r="AR41" s="44"/>
      <c r="BE41" s="38"/>
    </row>
    <row r="42" s="2" customFormat="1" ht="24.96" customHeight="1">
      <c r="A42" s="38"/>
      <c r="B42" s="39"/>
      <c r="C42" s="23" t="s">
        <v>51</v>
      </c>
      <c r="D42" s="40"/>
      <c r="E42" s="40"/>
      <c r="F42" s="40"/>
      <c r="G42" s="40"/>
      <c r="H42" s="40"/>
      <c r="I42" s="40"/>
      <c r="J42" s="40"/>
      <c r="K42" s="40"/>
      <c r="L42" s="40"/>
      <c r="M42" s="40"/>
      <c r="N42" s="40"/>
      <c r="O42" s="40"/>
      <c r="P42" s="40"/>
      <c r="Q42" s="40"/>
      <c r="R42" s="40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  <c r="AF42" s="40"/>
      <c r="AG42" s="40"/>
      <c r="AH42" s="40"/>
      <c r="AI42" s="40"/>
      <c r="AJ42" s="40"/>
      <c r="AK42" s="40"/>
      <c r="AL42" s="40"/>
      <c r="AM42" s="40"/>
      <c r="AN42" s="40"/>
      <c r="AO42" s="40"/>
      <c r="AP42" s="40"/>
      <c r="AQ42" s="40"/>
      <c r="AR42" s="44"/>
      <c r="BE42" s="38"/>
    </row>
    <row r="43" s="2" customFormat="1" ht="6.96" customHeight="1">
      <c r="A43" s="38"/>
      <c r="B43" s="39"/>
      <c r="C43" s="40"/>
      <c r="D43" s="40"/>
      <c r="E43" s="40"/>
      <c r="F43" s="40"/>
      <c r="G43" s="40"/>
      <c r="H43" s="40"/>
      <c r="I43" s="40"/>
      <c r="J43" s="40"/>
      <c r="K43" s="40"/>
      <c r="L43" s="40"/>
      <c r="M43" s="40"/>
      <c r="N43" s="40"/>
      <c r="O43" s="40"/>
      <c r="P43" s="40"/>
      <c r="Q43" s="40"/>
      <c r="R43" s="40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40"/>
      <c r="AD43" s="40"/>
      <c r="AE43" s="40"/>
      <c r="AF43" s="40"/>
      <c r="AG43" s="40"/>
      <c r="AH43" s="40"/>
      <c r="AI43" s="40"/>
      <c r="AJ43" s="40"/>
      <c r="AK43" s="40"/>
      <c r="AL43" s="40"/>
      <c r="AM43" s="40"/>
      <c r="AN43" s="40"/>
      <c r="AO43" s="40"/>
      <c r="AP43" s="40"/>
      <c r="AQ43" s="40"/>
      <c r="AR43" s="44"/>
      <c r="BE43" s="38"/>
    </row>
    <row r="44" s="4" customFormat="1" ht="12" customHeight="1">
      <c r="A44" s="4"/>
      <c r="B44" s="63"/>
      <c r="C44" s="32" t="s">
        <v>13</v>
      </c>
      <c r="D44" s="64"/>
      <c r="E44" s="64"/>
      <c r="F44" s="64"/>
      <c r="G44" s="64"/>
      <c r="H44" s="64"/>
      <c r="I44" s="64"/>
      <c r="J44" s="64"/>
      <c r="K44" s="64"/>
      <c r="L44" s="64" t="str">
        <f>K5</f>
        <v>05</v>
      </c>
      <c r="M44" s="64"/>
      <c r="N44" s="64"/>
      <c r="O44" s="64"/>
      <c r="P44" s="64"/>
      <c r="Q44" s="64"/>
      <c r="R44" s="64"/>
      <c r="S44" s="64"/>
      <c r="T44" s="64"/>
      <c r="U44" s="64"/>
      <c r="V44" s="64"/>
      <c r="W44" s="64"/>
      <c r="X44" s="64"/>
      <c r="Y44" s="64"/>
      <c r="Z44" s="64"/>
      <c r="AA44" s="64"/>
      <c r="AB44" s="64"/>
      <c r="AC44" s="64"/>
      <c r="AD44" s="64"/>
      <c r="AE44" s="64"/>
      <c r="AF44" s="64"/>
      <c r="AG44" s="64"/>
      <c r="AH44" s="64"/>
      <c r="AI44" s="64"/>
      <c r="AJ44" s="64"/>
      <c r="AK44" s="64"/>
      <c r="AL44" s="64"/>
      <c r="AM44" s="64"/>
      <c r="AN44" s="64"/>
      <c r="AO44" s="64"/>
      <c r="AP44" s="64"/>
      <c r="AQ44" s="64"/>
      <c r="AR44" s="65"/>
      <c r="BE44" s="4"/>
    </row>
    <row r="45" s="5" customFormat="1" ht="36.96" customHeight="1">
      <c r="A45" s="5"/>
      <c r="B45" s="66"/>
      <c r="C45" s="67" t="s">
        <v>16</v>
      </c>
      <c r="D45" s="68"/>
      <c r="E45" s="68"/>
      <c r="F45" s="68"/>
      <c r="G45" s="68"/>
      <c r="H45" s="68"/>
      <c r="I45" s="68"/>
      <c r="J45" s="68"/>
      <c r="K45" s="68"/>
      <c r="L45" s="69" t="str">
        <f>K6</f>
        <v>Rekonstrukce ul. V domkách, Hudcov_R2</v>
      </c>
      <c r="M45" s="68"/>
      <c r="N45" s="68"/>
      <c r="O45" s="68"/>
      <c r="P45" s="68"/>
      <c r="Q45" s="68"/>
      <c r="R45" s="68"/>
      <c r="S45" s="68"/>
      <c r="T45" s="68"/>
      <c r="U45" s="68"/>
      <c r="V45" s="68"/>
      <c r="W45" s="68"/>
      <c r="X45" s="68"/>
      <c r="Y45" s="68"/>
      <c r="Z45" s="68"/>
      <c r="AA45" s="68"/>
      <c r="AB45" s="68"/>
      <c r="AC45" s="68"/>
      <c r="AD45" s="68"/>
      <c r="AE45" s="68"/>
      <c r="AF45" s="68"/>
      <c r="AG45" s="68"/>
      <c r="AH45" s="68"/>
      <c r="AI45" s="68"/>
      <c r="AJ45" s="68"/>
      <c r="AK45" s="68"/>
      <c r="AL45" s="68"/>
      <c r="AM45" s="68"/>
      <c r="AN45" s="68"/>
      <c r="AO45" s="68"/>
      <c r="AP45" s="68"/>
      <c r="AQ45" s="68"/>
      <c r="AR45" s="70"/>
      <c r="BE45" s="5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40"/>
      <c r="M46" s="40"/>
      <c r="N46" s="40"/>
      <c r="O46" s="40"/>
      <c r="P46" s="40"/>
      <c r="Q46" s="40"/>
      <c r="R46" s="40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  <c r="AF46" s="40"/>
      <c r="AG46" s="40"/>
      <c r="AH46" s="40"/>
      <c r="AI46" s="40"/>
      <c r="AJ46" s="40"/>
      <c r="AK46" s="40"/>
      <c r="AL46" s="40"/>
      <c r="AM46" s="40"/>
      <c r="AN46" s="40"/>
      <c r="AO46" s="40"/>
      <c r="AP46" s="40"/>
      <c r="AQ46" s="40"/>
      <c r="AR46" s="44"/>
      <c r="BE46" s="38"/>
    </row>
    <row r="47" s="2" customFormat="1" ht="12" customHeight="1">
      <c r="A47" s="38"/>
      <c r="B47" s="39"/>
      <c r="C47" s="32" t="s">
        <v>21</v>
      </c>
      <c r="D47" s="40"/>
      <c r="E47" s="40"/>
      <c r="F47" s="40"/>
      <c r="G47" s="40"/>
      <c r="H47" s="40"/>
      <c r="I47" s="40"/>
      <c r="J47" s="40"/>
      <c r="K47" s="40"/>
      <c r="L47" s="71" t="str">
        <f>IF(K8="","",K8)</f>
        <v>k.ú. Hudcov</v>
      </c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  <c r="AF47" s="40"/>
      <c r="AG47" s="40"/>
      <c r="AH47" s="40"/>
      <c r="AI47" s="32" t="s">
        <v>23</v>
      </c>
      <c r="AJ47" s="40"/>
      <c r="AK47" s="40"/>
      <c r="AL47" s="40"/>
      <c r="AM47" s="72" t="str">
        <f>IF(AN8= "","",AN8)</f>
        <v>7. 1. 2025</v>
      </c>
      <c r="AN47" s="72"/>
      <c r="AO47" s="40"/>
      <c r="AP47" s="40"/>
      <c r="AQ47" s="40"/>
      <c r="AR47" s="44"/>
      <c r="BE47" s="38"/>
    </row>
    <row r="48" s="2" customFormat="1" ht="6.96" customHeight="1">
      <c r="A48" s="38"/>
      <c r="B48" s="39"/>
      <c r="C48" s="40"/>
      <c r="D48" s="40"/>
      <c r="E48" s="40"/>
      <c r="F48" s="40"/>
      <c r="G48" s="40"/>
      <c r="H48" s="40"/>
      <c r="I48" s="40"/>
      <c r="J48" s="40"/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  <c r="AF48" s="40"/>
      <c r="AG48" s="40"/>
      <c r="AH48" s="40"/>
      <c r="AI48" s="40"/>
      <c r="AJ48" s="40"/>
      <c r="AK48" s="40"/>
      <c r="AL48" s="40"/>
      <c r="AM48" s="40"/>
      <c r="AN48" s="40"/>
      <c r="AO48" s="40"/>
      <c r="AP48" s="40"/>
      <c r="AQ48" s="40"/>
      <c r="AR48" s="44"/>
      <c r="BE48" s="38"/>
    </row>
    <row r="49" s="2" customFormat="1" ht="25.65" customHeight="1">
      <c r="A49" s="38"/>
      <c r="B49" s="39"/>
      <c r="C49" s="32" t="s">
        <v>25</v>
      </c>
      <c r="D49" s="40"/>
      <c r="E49" s="40"/>
      <c r="F49" s="40"/>
      <c r="G49" s="40"/>
      <c r="H49" s="40"/>
      <c r="I49" s="40"/>
      <c r="J49" s="40"/>
      <c r="K49" s="40"/>
      <c r="L49" s="64" t="str">
        <f>IF(E11= "","",E11)</f>
        <v>Statutární město Teplice</v>
      </c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  <c r="AF49" s="40"/>
      <c r="AG49" s="40"/>
      <c r="AH49" s="40"/>
      <c r="AI49" s="32" t="s">
        <v>31</v>
      </c>
      <c r="AJ49" s="40"/>
      <c r="AK49" s="40"/>
      <c r="AL49" s="40"/>
      <c r="AM49" s="73" t="str">
        <f>IF(E17="","",E17)</f>
        <v>PROJEKTY CHLADNÝ s.r.o.</v>
      </c>
      <c r="AN49" s="64"/>
      <c r="AO49" s="64"/>
      <c r="AP49" s="64"/>
      <c r="AQ49" s="40"/>
      <c r="AR49" s="44"/>
      <c r="AS49" s="74" t="s">
        <v>52</v>
      </c>
      <c r="AT49" s="75"/>
      <c r="AU49" s="76"/>
      <c r="AV49" s="76"/>
      <c r="AW49" s="76"/>
      <c r="AX49" s="76"/>
      <c r="AY49" s="76"/>
      <c r="AZ49" s="76"/>
      <c r="BA49" s="76"/>
      <c r="BB49" s="76"/>
      <c r="BC49" s="76"/>
      <c r="BD49" s="77"/>
      <c r="BE49" s="38"/>
    </row>
    <row r="50" s="2" customFormat="1" ht="15.15" customHeight="1">
      <c r="A50" s="38"/>
      <c r="B50" s="39"/>
      <c r="C50" s="32" t="s">
        <v>29</v>
      </c>
      <c r="D50" s="40"/>
      <c r="E50" s="40"/>
      <c r="F50" s="40"/>
      <c r="G50" s="40"/>
      <c r="H50" s="40"/>
      <c r="I50" s="40"/>
      <c r="J50" s="40"/>
      <c r="K50" s="40"/>
      <c r="L50" s="64" t="str">
        <f>IF(E14= "Vyplň údaj","",E14)</f>
        <v/>
      </c>
      <c r="M50" s="40"/>
      <c r="N50" s="40"/>
      <c r="O50" s="40"/>
      <c r="P50" s="40"/>
      <c r="Q50" s="40"/>
      <c r="R50" s="40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  <c r="AF50" s="40"/>
      <c r="AG50" s="40"/>
      <c r="AH50" s="40"/>
      <c r="AI50" s="32" t="s">
        <v>34</v>
      </c>
      <c r="AJ50" s="40"/>
      <c r="AK50" s="40"/>
      <c r="AL50" s="40"/>
      <c r="AM50" s="73" t="str">
        <f>IF(E20="","",E20)</f>
        <v>Ladislav Marek</v>
      </c>
      <c r="AN50" s="64"/>
      <c r="AO50" s="64"/>
      <c r="AP50" s="64"/>
      <c r="AQ50" s="40"/>
      <c r="AR50" s="44"/>
      <c r="AS50" s="78"/>
      <c r="AT50" s="79"/>
      <c r="AU50" s="80"/>
      <c r="AV50" s="80"/>
      <c r="AW50" s="80"/>
      <c r="AX50" s="80"/>
      <c r="AY50" s="80"/>
      <c r="AZ50" s="80"/>
      <c r="BA50" s="80"/>
      <c r="BB50" s="80"/>
      <c r="BC50" s="80"/>
      <c r="BD50" s="81"/>
      <c r="BE50" s="38"/>
    </row>
    <row r="51" s="2" customFormat="1" ht="10.8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40"/>
      <c r="M51" s="40"/>
      <c r="N51" s="40"/>
      <c r="O51" s="40"/>
      <c r="P51" s="40"/>
      <c r="Q51" s="40"/>
      <c r="R51" s="40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  <c r="AF51" s="40"/>
      <c r="AG51" s="40"/>
      <c r="AH51" s="40"/>
      <c r="AI51" s="40"/>
      <c r="AJ51" s="40"/>
      <c r="AK51" s="40"/>
      <c r="AL51" s="40"/>
      <c r="AM51" s="40"/>
      <c r="AN51" s="40"/>
      <c r="AO51" s="40"/>
      <c r="AP51" s="40"/>
      <c r="AQ51" s="40"/>
      <c r="AR51" s="44"/>
      <c r="AS51" s="82"/>
      <c r="AT51" s="83"/>
      <c r="AU51" s="84"/>
      <c r="AV51" s="84"/>
      <c r="AW51" s="84"/>
      <c r="AX51" s="84"/>
      <c r="AY51" s="84"/>
      <c r="AZ51" s="84"/>
      <c r="BA51" s="84"/>
      <c r="BB51" s="84"/>
      <c r="BC51" s="84"/>
      <c r="BD51" s="85"/>
      <c r="BE51" s="38"/>
    </row>
    <row r="52" s="2" customFormat="1" ht="29.28" customHeight="1">
      <c r="A52" s="38"/>
      <c r="B52" s="39"/>
      <c r="C52" s="86" t="s">
        <v>53</v>
      </c>
      <c r="D52" s="87"/>
      <c r="E52" s="87"/>
      <c r="F52" s="87"/>
      <c r="G52" s="87"/>
      <c r="H52" s="88"/>
      <c r="I52" s="89" t="s">
        <v>54</v>
      </c>
      <c r="J52" s="87"/>
      <c r="K52" s="87"/>
      <c r="L52" s="87"/>
      <c r="M52" s="87"/>
      <c r="N52" s="87"/>
      <c r="O52" s="87"/>
      <c r="P52" s="87"/>
      <c r="Q52" s="87"/>
      <c r="R52" s="87"/>
      <c r="S52" s="87"/>
      <c r="T52" s="87"/>
      <c r="U52" s="87"/>
      <c r="V52" s="87"/>
      <c r="W52" s="87"/>
      <c r="X52" s="87"/>
      <c r="Y52" s="87"/>
      <c r="Z52" s="87"/>
      <c r="AA52" s="87"/>
      <c r="AB52" s="87"/>
      <c r="AC52" s="87"/>
      <c r="AD52" s="87"/>
      <c r="AE52" s="87"/>
      <c r="AF52" s="87"/>
      <c r="AG52" s="90" t="s">
        <v>55</v>
      </c>
      <c r="AH52" s="87"/>
      <c r="AI52" s="87"/>
      <c r="AJ52" s="87"/>
      <c r="AK52" s="87"/>
      <c r="AL52" s="87"/>
      <c r="AM52" s="87"/>
      <c r="AN52" s="89" t="s">
        <v>56</v>
      </c>
      <c r="AO52" s="87"/>
      <c r="AP52" s="87"/>
      <c r="AQ52" s="91" t="s">
        <v>57</v>
      </c>
      <c r="AR52" s="44"/>
      <c r="AS52" s="92" t="s">
        <v>58</v>
      </c>
      <c r="AT52" s="93" t="s">
        <v>59</v>
      </c>
      <c r="AU52" s="93" t="s">
        <v>60</v>
      </c>
      <c r="AV52" s="93" t="s">
        <v>61</v>
      </c>
      <c r="AW52" s="93" t="s">
        <v>62</v>
      </c>
      <c r="AX52" s="93" t="s">
        <v>63</v>
      </c>
      <c r="AY52" s="93" t="s">
        <v>64</v>
      </c>
      <c r="AZ52" s="93" t="s">
        <v>65</v>
      </c>
      <c r="BA52" s="93" t="s">
        <v>66</v>
      </c>
      <c r="BB52" s="93" t="s">
        <v>67</v>
      </c>
      <c r="BC52" s="93" t="s">
        <v>68</v>
      </c>
      <c r="BD52" s="94" t="s">
        <v>69</v>
      </c>
      <c r="BE52" s="38"/>
    </row>
    <row r="53" s="2" customFormat="1" ht="10.8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40"/>
      <c r="M53" s="40"/>
      <c r="N53" s="40"/>
      <c r="O53" s="40"/>
      <c r="P53" s="40"/>
      <c r="Q53" s="40"/>
      <c r="R53" s="40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  <c r="AF53" s="40"/>
      <c r="AG53" s="40"/>
      <c r="AH53" s="40"/>
      <c r="AI53" s="40"/>
      <c r="AJ53" s="40"/>
      <c r="AK53" s="40"/>
      <c r="AL53" s="40"/>
      <c r="AM53" s="40"/>
      <c r="AN53" s="40"/>
      <c r="AO53" s="40"/>
      <c r="AP53" s="40"/>
      <c r="AQ53" s="40"/>
      <c r="AR53" s="44"/>
      <c r="AS53" s="95"/>
      <c r="AT53" s="96"/>
      <c r="AU53" s="96"/>
      <c r="AV53" s="96"/>
      <c r="AW53" s="96"/>
      <c r="AX53" s="96"/>
      <c r="AY53" s="96"/>
      <c r="AZ53" s="96"/>
      <c r="BA53" s="96"/>
      <c r="BB53" s="96"/>
      <c r="BC53" s="96"/>
      <c r="BD53" s="97"/>
      <c r="BE53" s="38"/>
    </row>
    <row r="54" s="6" customFormat="1" ht="32.4" customHeight="1">
      <c r="A54" s="6"/>
      <c r="B54" s="98"/>
      <c r="C54" s="99" t="s">
        <v>70</v>
      </c>
      <c r="D54" s="100"/>
      <c r="E54" s="100"/>
      <c r="F54" s="100"/>
      <c r="G54" s="100"/>
      <c r="H54" s="100"/>
      <c r="I54" s="100"/>
      <c r="J54" s="100"/>
      <c r="K54" s="100"/>
      <c r="L54" s="100"/>
      <c r="M54" s="100"/>
      <c r="N54" s="100"/>
      <c r="O54" s="100"/>
      <c r="P54" s="100"/>
      <c r="Q54" s="100"/>
      <c r="R54" s="100"/>
      <c r="S54" s="100"/>
      <c r="T54" s="100"/>
      <c r="U54" s="100"/>
      <c r="V54" s="100"/>
      <c r="W54" s="100"/>
      <c r="X54" s="100"/>
      <c r="Y54" s="100"/>
      <c r="Z54" s="100"/>
      <c r="AA54" s="100"/>
      <c r="AB54" s="100"/>
      <c r="AC54" s="100"/>
      <c r="AD54" s="100"/>
      <c r="AE54" s="100"/>
      <c r="AF54" s="100"/>
      <c r="AG54" s="101">
        <f>ROUND(SUM(AG55:AG57),2)</f>
        <v>0</v>
      </c>
      <c r="AH54" s="101"/>
      <c r="AI54" s="101"/>
      <c r="AJ54" s="101"/>
      <c r="AK54" s="101"/>
      <c r="AL54" s="101"/>
      <c r="AM54" s="101"/>
      <c r="AN54" s="102">
        <f>SUM(AG54,AT54)</f>
        <v>0</v>
      </c>
      <c r="AO54" s="102"/>
      <c r="AP54" s="102"/>
      <c r="AQ54" s="103" t="s">
        <v>19</v>
      </c>
      <c r="AR54" s="104"/>
      <c r="AS54" s="105">
        <f>ROUND(SUM(AS55:AS57),2)</f>
        <v>0</v>
      </c>
      <c r="AT54" s="106">
        <f>ROUND(SUM(AV54:AW54),2)</f>
        <v>0</v>
      </c>
      <c r="AU54" s="107">
        <f>ROUND(SUM(AU55:AU57),5)</f>
        <v>0</v>
      </c>
      <c r="AV54" s="106">
        <f>ROUND(AZ54*L29,2)</f>
        <v>0</v>
      </c>
      <c r="AW54" s="106">
        <f>ROUND(BA54*L30,2)</f>
        <v>0</v>
      </c>
      <c r="AX54" s="106">
        <f>ROUND(BB54*L29,2)</f>
        <v>0</v>
      </c>
      <c r="AY54" s="106">
        <f>ROUND(BC54*L30,2)</f>
        <v>0</v>
      </c>
      <c r="AZ54" s="106">
        <f>ROUND(SUM(AZ55:AZ57),2)</f>
        <v>0</v>
      </c>
      <c r="BA54" s="106">
        <f>ROUND(SUM(BA55:BA57),2)</f>
        <v>0</v>
      </c>
      <c r="BB54" s="106">
        <f>ROUND(SUM(BB55:BB57),2)</f>
        <v>0</v>
      </c>
      <c r="BC54" s="106">
        <f>ROUND(SUM(BC55:BC57),2)</f>
        <v>0</v>
      </c>
      <c r="BD54" s="108">
        <f>ROUND(SUM(BD55:BD57),2)</f>
        <v>0</v>
      </c>
      <c r="BE54" s="6"/>
      <c r="BS54" s="109" t="s">
        <v>71</v>
      </c>
      <c r="BT54" s="109" t="s">
        <v>72</v>
      </c>
      <c r="BU54" s="110" t="s">
        <v>73</v>
      </c>
      <c r="BV54" s="109" t="s">
        <v>74</v>
      </c>
      <c r="BW54" s="109" t="s">
        <v>5</v>
      </c>
      <c r="BX54" s="109" t="s">
        <v>75</v>
      </c>
      <c r="CL54" s="109" t="s">
        <v>19</v>
      </c>
    </row>
    <row r="55" s="7" customFormat="1" ht="16.5" customHeight="1">
      <c r="A55" s="111" t="s">
        <v>76</v>
      </c>
      <c r="B55" s="112"/>
      <c r="C55" s="113"/>
      <c r="D55" s="114" t="s">
        <v>77</v>
      </c>
      <c r="E55" s="114"/>
      <c r="F55" s="114"/>
      <c r="G55" s="114"/>
      <c r="H55" s="114"/>
      <c r="I55" s="115"/>
      <c r="J55" s="114" t="s">
        <v>78</v>
      </c>
      <c r="K55" s="114"/>
      <c r="L55" s="114"/>
      <c r="M55" s="114"/>
      <c r="N55" s="114"/>
      <c r="O55" s="114"/>
      <c r="P55" s="114"/>
      <c r="Q55" s="114"/>
      <c r="R55" s="114"/>
      <c r="S55" s="114"/>
      <c r="T55" s="114"/>
      <c r="U55" s="114"/>
      <c r="V55" s="114"/>
      <c r="W55" s="114"/>
      <c r="X55" s="114"/>
      <c r="Y55" s="114"/>
      <c r="Z55" s="114"/>
      <c r="AA55" s="114"/>
      <c r="AB55" s="114"/>
      <c r="AC55" s="114"/>
      <c r="AD55" s="114"/>
      <c r="AE55" s="114"/>
      <c r="AF55" s="114"/>
      <c r="AG55" s="116">
        <f>'1 - SO 01 - Komunikace'!J30</f>
        <v>0</v>
      </c>
      <c r="AH55" s="115"/>
      <c r="AI55" s="115"/>
      <c r="AJ55" s="115"/>
      <c r="AK55" s="115"/>
      <c r="AL55" s="115"/>
      <c r="AM55" s="115"/>
      <c r="AN55" s="116">
        <f>SUM(AG55,AT55)</f>
        <v>0</v>
      </c>
      <c r="AO55" s="115"/>
      <c r="AP55" s="115"/>
      <c r="AQ55" s="117" t="s">
        <v>79</v>
      </c>
      <c r="AR55" s="118"/>
      <c r="AS55" s="119">
        <v>0</v>
      </c>
      <c r="AT55" s="120">
        <f>ROUND(SUM(AV55:AW55),2)</f>
        <v>0</v>
      </c>
      <c r="AU55" s="121">
        <f>'1 - SO 01 - Komunikace'!P89</f>
        <v>0</v>
      </c>
      <c r="AV55" s="120">
        <f>'1 - SO 01 - Komunikace'!J33</f>
        <v>0</v>
      </c>
      <c r="AW55" s="120">
        <f>'1 - SO 01 - Komunikace'!J34</f>
        <v>0</v>
      </c>
      <c r="AX55" s="120">
        <f>'1 - SO 01 - Komunikace'!J35</f>
        <v>0</v>
      </c>
      <c r="AY55" s="120">
        <f>'1 - SO 01 - Komunikace'!J36</f>
        <v>0</v>
      </c>
      <c r="AZ55" s="120">
        <f>'1 - SO 01 - Komunikace'!F33</f>
        <v>0</v>
      </c>
      <c r="BA55" s="120">
        <f>'1 - SO 01 - Komunikace'!F34</f>
        <v>0</v>
      </c>
      <c r="BB55" s="120">
        <f>'1 - SO 01 - Komunikace'!F35</f>
        <v>0</v>
      </c>
      <c r="BC55" s="120">
        <f>'1 - SO 01 - Komunikace'!F36</f>
        <v>0</v>
      </c>
      <c r="BD55" s="122">
        <f>'1 - SO 01 - Komunikace'!F37</f>
        <v>0</v>
      </c>
      <c r="BE55" s="7"/>
      <c r="BT55" s="123" t="s">
        <v>77</v>
      </c>
      <c r="BV55" s="123" t="s">
        <v>74</v>
      </c>
      <c r="BW55" s="123" t="s">
        <v>80</v>
      </c>
      <c r="BX55" s="123" t="s">
        <v>5</v>
      </c>
      <c r="CL55" s="123" t="s">
        <v>19</v>
      </c>
      <c r="CM55" s="123" t="s">
        <v>81</v>
      </c>
    </row>
    <row r="56" s="7" customFormat="1" ht="16.5" customHeight="1">
      <c r="A56" s="111" t="s">
        <v>76</v>
      </c>
      <c r="B56" s="112"/>
      <c r="C56" s="113"/>
      <c r="D56" s="114" t="s">
        <v>81</v>
      </c>
      <c r="E56" s="114"/>
      <c r="F56" s="114"/>
      <c r="G56" s="114"/>
      <c r="H56" s="114"/>
      <c r="I56" s="115"/>
      <c r="J56" s="114" t="s">
        <v>82</v>
      </c>
      <c r="K56" s="114"/>
      <c r="L56" s="114"/>
      <c r="M56" s="114"/>
      <c r="N56" s="114"/>
      <c r="O56" s="114"/>
      <c r="P56" s="114"/>
      <c r="Q56" s="114"/>
      <c r="R56" s="114"/>
      <c r="S56" s="114"/>
      <c r="T56" s="114"/>
      <c r="U56" s="114"/>
      <c r="V56" s="114"/>
      <c r="W56" s="114"/>
      <c r="X56" s="114"/>
      <c r="Y56" s="114"/>
      <c r="Z56" s="114"/>
      <c r="AA56" s="114"/>
      <c r="AB56" s="114"/>
      <c r="AC56" s="114"/>
      <c r="AD56" s="114"/>
      <c r="AE56" s="114"/>
      <c r="AF56" s="114"/>
      <c r="AG56" s="116">
        <f>'2 - SO 02 - Osvětlení pře...'!J30</f>
        <v>0</v>
      </c>
      <c r="AH56" s="115"/>
      <c r="AI56" s="115"/>
      <c r="AJ56" s="115"/>
      <c r="AK56" s="115"/>
      <c r="AL56" s="115"/>
      <c r="AM56" s="115"/>
      <c r="AN56" s="116">
        <f>SUM(AG56,AT56)</f>
        <v>0</v>
      </c>
      <c r="AO56" s="115"/>
      <c r="AP56" s="115"/>
      <c r="AQ56" s="117" t="s">
        <v>79</v>
      </c>
      <c r="AR56" s="118"/>
      <c r="AS56" s="119">
        <v>0</v>
      </c>
      <c r="AT56" s="120">
        <f>ROUND(SUM(AV56:AW56),2)</f>
        <v>0</v>
      </c>
      <c r="AU56" s="121">
        <f>'2 - SO 02 - Osvětlení pře...'!P83</f>
        <v>0</v>
      </c>
      <c r="AV56" s="120">
        <f>'2 - SO 02 - Osvětlení pře...'!J33</f>
        <v>0</v>
      </c>
      <c r="AW56" s="120">
        <f>'2 - SO 02 - Osvětlení pře...'!J34</f>
        <v>0</v>
      </c>
      <c r="AX56" s="120">
        <f>'2 - SO 02 - Osvětlení pře...'!J35</f>
        <v>0</v>
      </c>
      <c r="AY56" s="120">
        <f>'2 - SO 02 - Osvětlení pře...'!J36</f>
        <v>0</v>
      </c>
      <c r="AZ56" s="120">
        <f>'2 - SO 02 - Osvětlení pře...'!F33</f>
        <v>0</v>
      </c>
      <c r="BA56" s="120">
        <f>'2 - SO 02 - Osvětlení pře...'!F34</f>
        <v>0</v>
      </c>
      <c r="BB56" s="120">
        <f>'2 - SO 02 - Osvětlení pře...'!F35</f>
        <v>0</v>
      </c>
      <c r="BC56" s="120">
        <f>'2 - SO 02 - Osvětlení pře...'!F36</f>
        <v>0</v>
      </c>
      <c r="BD56" s="122">
        <f>'2 - SO 02 - Osvětlení pře...'!F37</f>
        <v>0</v>
      </c>
      <c r="BE56" s="7"/>
      <c r="BT56" s="123" t="s">
        <v>77</v>
      </c>
      <c r="BV56" s="123" t="s">
        <v>74</v>
      </c>
      <c r="BW56" s="123" t="s">
        <v>83</v>
      </c>
      <c r="BX56" s="123" t="s">
        <v>5</v>
      </c>
      <c r="CL56" s="123" t="s">
        <v>19</v>
      </c>
      <c r="CM56" s="123" t="s">
        <v>81</v>
      </c>
    </row>
    <row r="57" s="7" customFormat="1" ht="16.5" customHeight="1">
      <c r="A57" s="111" t="s">
        <v>76</v>
      </c>
      <c r="B57" s="112"/>
      <c r="C57" s="113"/>
      <c r="D57" s="114" t="s">
        <v>84</v>
      </c>
      <c r="E57" s="114"/>
      <c r="F57" s="114"/>
      <c r="G57" s="114"/>
      <c r="H57" s="114"/>
      <c r="I57" s="115"/>
      <c r="J57" s="114" t="s">
        <v>85</v>
      </c>
      <c r="K57" s="114"/>
      <c r="L57" s="114"/>
      <c r="M57" s="114"/>
      <c r="N57" s="114"/>
      <c r="O57" s="114"/>
      <c r="P57" s="114"/>
      <c r="Q57" s="114"/>
      <c r="R57" s="114"/>
      <c r="S57" s="114"/>
      <c r="T57" s="114"/>
      <c r="U57" s="114"/>
      <c r="V57" s="114"/>
      <c r="W57" s="114"/>
      <c r="X57" s="114"/>
      <c r="Y57" s="114"/>
      <c r="Z57" s="114"/>
      <c r="AA57" s="114"/>
      <c r="AB57" s="114"/>
      <c r="AC57" s="114"/>
      <c r="AD57" s="114"/>
      <c r="AE57" s="114"/>
      <c r="AF57" s="114"/>
      <c r="AG57" s="116">
        <f>'VON - Vedlejší a ostatní ...'!J30</f>
        <v>0</v>
      </c>
      <c r="AH57" s="115"/>
      <c r="AI57" s="115"/>
      <c r="AJ57" s="115"/>
      <c r="AK57" s="115"/>
      <c r="AL57" s="115"/>
      <c r="AM57" s="115"/>
      <c r="AN57" s="116">
        <f>SUM(AG57,AT57)</f>
        <v>0</v>
      </c>
      <c r="AO57" s="115"/>
      <c r="AP57" s="115"/>
      <c r="AQ57" s="117" t="s">
        <v>79</v>
      </c>
      <c r="AR57" s="118"/>
      <c r="AS57" s="124">
        <v>0</v>
      </c>
      <c r="AT57" s="125">
        <f>ROUND(SUM(AV57:AW57),2)</f>
        <v>0</v>
      </c>
      <c r="AU57" s="126">
        <f>'VON - Vedlejší a ostatní ...'!P80</f>
        <v>0</v>
      </c>
      <c r="AV57" s="125">
        <f>'VON - Vedlejší a ostatní ...'!J33</f>
        <v>0</v>
      </c>
      <c r="AW57" s="125">
        <f>'VON - Vedlejší a ostatní ...'!J34</f>
        <v>0</v>
      </c>
      <c r="AX57" s="125">
        <f>'VON - Vedlejší a ostatní ...'!J35</f>
        <v>0</v>
      </c>
      <c r="AY57" s="125">
        <f>'VON - Vedlejší a ostatní ...'!J36</f>
        <v>0</v>
      </c>
      <c r="AZ57" s="125">
        <f>'VON - Vedlejší a ostatní ...'!F33</f>
        <v>0</v>
      </c>
      <c r="BA57" s="125">
        <f>'VON - Vedlejší a ostatní ...'!F34</f>
        <v>0</v>
      </c>
      <c r="BB57" s="125">
        <f>'VON - Vedlejší a ostatní ...'!F35</f>
        <v>0</v>
      </c>
      <c r="BC57" s="125">
        <f>'VON - Vedlejší a ostatní ...'!F36</f>
        <v>0</v>
      </c>
      <c r="BD57" s="127">
        <f>'VON - Vedlejší a ostatní ...'!F37</f>
        <v>0</v>
      </c>
      <c r="BE57" s="7"/>
      <c r="BT57" s="123" t="s">
        <v>77</v>
      </c>
      <c r="BV57" s="123" t="s">
        <v>74</v>
      </c>
      <c r="BW57" s="123" t="s">
        <v>86</v>
      </c>
      <c r="BX57" s="123" t="s">
        <v>5</v>
      </c>
      <c r="CL57" s="123" t="s">
        <v>19</v>
      </c>
      <c r="CM57" s="123" t="s">
        <v>81</v>
      </c>
    </row>
    <row r="58" s="2" customFormat="1" ht="30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40"/>
      <c r="M58" s="40"/>
      <c r="N58" s="40"/>
      <c r="O58" s="40"/>
      <c r="P58" s="40"/>
      <c r="Q58" s="40"/>
      <c r="R58" s="40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  <c r="AF58" s="40"/>
      <c r="AG58" s="40"/>
      <c r="AH58" s="40"/>
      <c r="AI58" s="40"/>
      <c r="AJ58" s="40"/>
      <c r="AK58" s="40"/>
      <c r="AL58" s="40"/>
      <c r="AM58" s="40"/>
      <c r="AN58" s="40"/>
      <c r="AO58" s="40"/>
      <c r="AP58" s="40"/>
      <c r="AQ58" s="40"/>
      <c r="AR58" s="44"/>
      <c r="AS58" s="38"/>
      <c r="AT58" s="38"/>
      <c r="AU58" s="38"/>
      <c r="AV58" s="38"/>
      <c r="AW58" s="38"/>
      <c r="AX58" s="38"/>
      <c r="AY58" s="38"/>
      <c r="AZ58" s="38"/>
      <c r="BA58" s="38"/>
      <c r="BB58" s="38"/>
      <c r="BC58" s="38"/>
      <c r="BD58" s="38"/>
      <c r="BE58" s="38"/>
    </row>
    <row r="59" s="2" customFormat="1" ht="6.96" customHeight="1">
      <c r="A59" s="38"/>
      <c r="B59" s="59"/>
      <c r="C59" s="60"/>
      <c r="D59" s="60"/>
      <c r="E59" s="60"/>
      <c r="F59" s="60"/>
      <c r="G59" s="60"/>
      <c r="H59" s="60"/>
      <c r="I59" s="60"/>
      <c r="J59" s="60"/>
      <c r="K59" s="60"/>
      <c r="L59" s="60"/>
      <c r="M59" s="60"/>
      <c r="N59" s="60"/>
      <c r="O59" s="60"/>
      <c r="P59" s="60"/>
      <c r="Q59" s="60"/>
      <c r="R59" s="60"/>
      <c r="S59" s="60"/>
      <c r="T59" s="60"/>
      <c r="U59" s="60"/>
      <c r="V59" s="60"/>
      <c r="W59" s="60"/>
      <c r="X59" s="60"/>
      <c r="Y59" s="60"/>
      <c r="Z59" s="60"/>
      <c r="AA59" s="60"/>
      <c r="AB59" s="60"/>
      <c r="AC59" s="60"/>
      <c r="AD59" s="60"/>
      <c r="AE59" s="60"/>
      <c r="AF59" s="60"/>
      <c r="AG59" s="60"/>
      <c r="AH59" s="60"/>
      <c r="AI59" s="60"/>
      <c r="AJ59" s="60"/>
      <c r="AK59" s="60"/>
      <c r="AL59" s="60"/>
      <c r="AM59" s="60"/>
      <c r="AN59" s="60"/>
      <c r="AO59" s="60"/>
      <c r="AP59" s="60"/>
      <c r="AQ59" s="60"/>
      <c r="AR59" s="44"/>
      <c r="AS59" s="38"/>
      <c r="AT59" s="38"/>
      <c r="AU59" s="38"/>
      <c r="AV59" s="38"/>
      <c r="AW59" s="38"/>
      <c r="AX59" s="38"/>
      <c r="AY59" s="38"/>
      <c r="AZ59" s="38"/>
      <c r="BA59" s="38"/>
      <c r="BB59" s="38"/>
      <c r="BC59" s="38"/>
      <c r="BD59" s="38"/>
      <c r="BE59" s="38"/>
    </row>
  </sheetData>
  <sheetProtection sheet="1" formatColumns="0" formatRows="0" objects="1" scenarios="1" spinCount="100000" saltValue="+1kWEUQa7amFDJ1OedsxvAd5pqUZlsR5ggFplKftB0rdlHWowLJ0Afb3sc7IPIaNZRX6j2/QJfzGj1n6E6OKqw==" hashValue="zSjbIJ7jnYCNlRHtFwvQBuu4Am+Sd8lUaXC0r5b7B5JHdz+Xin7F366gqh+SH0wpUotE8L8at6rUpsNQ99Gh8A==" algorithmName="SHA-512" password="CC35"/>
  <mergeCells count="50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N57:AP57"/>
    <mergeCell ref="AG57:AM57"/>
    <mergeCell ref="D57:H57"/>
    <mergeCell ref="J57:AF57"/>
    <mergeCell ref="AG54:AM54"/>
    <mergeCell ref="AN54:AP54"/>
    <mergeCell ref="AR2:BE2"/>
  </mergeCells>
  <hyperlinks>
    <hyperlink ref="A55" location="'1 - SO 01 - Komunikace'!C2" display="/"/>
    <hyperlink ref="A56" location="'2 - SO 02 - Osvětlení pře...'!C2" display="/"/>
    <hyperlink ref="A57" location="'VON - Vedlejší a ostatní 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80</v>
      </c>
    </row>
    <row r="3" hidden="1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81</v>
      </c>
    </row>
    <row r="4" hidden="1" s="1" customFormat="1" ht="24.96" customHeight="1">
      <c r="B4" s="20"/>
      <c r="D4" s="130" t="s">
        <v>87</v>
      </c>
      <c r="L4" s="20"/>
      <c r="M4" s="131" t="s">
        <v>10</v>
      </c>
      <c r="AT4" s="17" t="s">
        <v>4</v>
      </c>
    </row>
    <row r="5" hidden="1" s="1" customFormat="1" ht="6.96" customHeight="1">
      <c r="B5" s="20"/>
      <c r="L5" s="20"/>
    </row>
    <row r="6" hidden="1" s="1" customFormat="1" ht="12" customHeight="1">
      <c r="B6" s="20"/>
      <c r="D6" s="132" t="s">
        <v>16</v>
      </c>
      <c r="L6" s="20"/>
    </row>
    <row r="7" hidden="1" s="1" customFormat="1" ht="16.5" customHeight="1">
      <c r="B7" s="20"/>
      <c r="E7" s="133" t="str">
        <f>'Rekapitulace stavby'!K6</f>
        <v>Rekonstrukce ul. V domkách, Hudcov_R2</v>
      </c>
      <c r="F7" s="132"/>
      <c r="G7" s="132"/>
      <c r="H7" s="132"/>
      <c r="L7" s="20"/>
    </row>
    <row r="8" hidden="1" s="2" customFormat="1" ht="12" customHeight="1">
      <c r="A8" s="38"/>
      <c r="B8" s="44"/>
      <c r="C8" s="38"/>
      <c r="D8" s="132" t="s">
        <v>88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hidden="1" s="2" customFormat="1" ht="16.5" customHeight="1">
      <c r="A9" s="38"/>
      <c r="B9" s="44"/>
      <c r="C9" s="38"/>
      <c r="D9" s="38"/>
      <c r="E9" s="135" t="s">
        <v>89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hidden="1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hidden="1" s="2" customFormat="1" ht="12" customHeight="1">
      <c r="A11" s="38"/>
      <c r="B11" s="44"/>
      <c r="C11" s="38"/>
      <c r="D11" s="132" t="s">
        <v>18</v>
      </c>
      <c r="E11" s="38"/>
      <c r="F11" s="136" t="s">
        <v>19</v>
      </c>
      <c r="G11" s="38"/>
      <c r="H11" s="38"/>
      <c r="I11" s="132" t="s">
        <v>20</v>
      </c>
      <c r="J11" s="136" t="s">
        <v>19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hidden="1" s="2" customFormat="1" ht="12" customHeight="1">
      <c r="A12" s="38"/>
      <c r="B12" s="44"/>
      <c r="C12" s="38"/>
      <c r="D12" s="132" t="s">
        <v>21</v>
      </c>
      <c r="E12" s="38"/>
      <c r="F12" s="136" t="s">
        <v>22</v>
      </c>
      <c r="G12" s="38"/>
      <c r="H12" s="38"/>
      <c r="I12" s="132" t="s">
        <v>23</v>
      </c>
      <c r="J12" s="137" t="str">
        <f>'Rekapitulace stavby'!AN8</f>
        <v>7. 1. 2025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hidden="1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hidden="1" s="2" customFormat="1" ht="12" customHeight="1">
      <c r="A14" s="38"/>
      <c r="B14" s="44"/>
      <c r="C14" s="38"/>
      <c r="D14" s="132" t="s">
        <v>25</v>
      </c>
      <c r="E14" s="38"/>
      <c r="F14" s="38"/>
      <c r="G14" s="38"/>
      <c r="H14" s="38"/>
      <c r="I14" s="132" t="s">
        <v>26</v>
      </c>
      <c r="J14" s="136" t="s">
        <v>19</v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hidden="1" s="2" customFormat="1" ht="18" customHeight="1">
      <c r="A15" s="38"/>
      <c r="B15" s="44"/>
      <c r="C15" s="38"/>
      <c r="D15" s="38"/>
      <c r="E15" s="136" t="s">
        <v>27</v>
      </c>
      <c r="F15" s="38"/>
      <c r="G15" s="38"/>
      <c r="H15" s="38"/>
      <c r="I15" s="132" t="s">
        <v>28</v>
      </c>
      <c r="J15" s="136" t="s">
        <v>19</v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hidden="1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hidden="1" s="2" customFormat="1" ht="12" customHeight="1">
      <c r="A17" s="38"/>
      <c r="B17" s="44"/>
      <c r="C17" s="38"/>
      <c r="D17" s="132" t="s">
        <v>29</v>
      </c>
      <c r="E17" s="38"/>
      <c r="F17" s="38"/>
      <c r="G17" s="38"/>
      <c r="H17" s="38"/>
      <c r="I17" s="132" t="s">
        <v>26</v>
      </c>
      <c r="J17" s="33" t="str">
        <f>'Rekapitulace stavby'!AN13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hidden="1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6"/>
      <c r="G18" s="136"/>
      <c r="H18" s="136"/>
      <c r="I18" s="132" t="s">
        <v>28</v>
      </c>
      <c r="J18" s="33" t="str">
        <f>'Rekapitulace stavby'!AN14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hidden="1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hidden="1" s="2" customFormat="1" ht="12" customHeight="1">
      <c r="A20" s="38"/>
      <c r="B20" s="44"/>
      <c r="C20" s="38"/>
      <c r="D20" s="132" t="s">
        <v>31</v>
      </c>
      <c r="E20" s="38"/>
      <c r="F20" s="38"/>
      <c r="G20" s="38"/>
      <c r="H20" s="38"/>
      <c r="I20" s="132" t="s">
        <v>26</v>
      </c>
      <c r="J20" s="136" t="s">
        <v>19</v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hidden="1" s="2" customFormat="1" ht="18" customHeight="1">
      <c r="A21" s="38"/>
      <c r="B21" s="44"/>
      <c r="C21" s="38"/>
      <c r="D21" s="38"/>
      <c r="E21" s="136" t="s">
        <v>32</v>
      </c>
      <c r="F21" s="38"/>
      <c r="G21" s="38"/>
      <c r="H21" s="38"/>
      <c r="I21" s="132" t="s">
        <v>28</v>
      </c>
      <c r="J21" s="136" t="s">
        <v>19</v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hidden="1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hidden="1" s="2" customFormat="1" ht="12" customHeight="1">
      <c r="A23" s="38"/>
      <c r="B23" s="44"/>
      <c r="C23" s="38"/>
      <c r="D23" s="132" t="s">
        <v>34</v>
      </c>
      <c r="E23" s="38"/>
      <c r="F23" s="38"/>
      <c r="G23" s="38"/>
      <c r="H23" s="38"/>
      <c r="I23" s="132" t="s">
        <v>26</v>
      </c>
      <c r="J23" s="136" t="s">
        <v>19</v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hidden="1" s="2" customFormat="1" ht="18" customHeight="1">
      <c r="A24" s="38"/>
      <c r="B24" s="44"/>
      <c r="C24" s="38"/>
      <c r="D24" s="38"/>
      <c r="E24" s="136" t="s">
        <v>35</v>
      </c>
      <c r="F24" s="38"/>
      <c r="G24" s="38"/>
      <c r="H24" s="38"/>
      <c r="I24" s="132" t="s">
        <v>28</v>
      </c>
      <c r="J24" s="136" t="s">
        <v>19</v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hidden="1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hidden="1" s="2" customFormat="1" ht="12" customHeight="1">
      <c r="A26" s="38"/>
      <c r="B26" s="44"/>
      <c r="C26" s="38"/>
      <c r="D26" s="132" t="s">
        <v>36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hidden="1" s="8" customFormat="1" ht="16.5" customHeight="1">
      <c r="A27" s="138"/>
      <c r="B27" s="139"/>
      <c r="C27" s="138"/>
      <c r="D27" s="138"/>
      <c r="E27" s="140" t="s">
        <v>19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hidden="1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hidden="1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hidden="1" s="2" customFormat="1" ht="25.44" customHeight="1">
      <c r="A30" s="38"/>
      <c r="B30" s="44"/>
      <c r="C30" s="38"/>
      <c r="D30" s="143" t="s">
        <v>38</v>
      </c>
      <c r="E30" s="38"/>
      <c r="F30" s="38"/>
      <c r="G30" s="38"/>
      <c r="H30" s="38"/>
      <c r="I30" s="38"/>
      <c r="J30" s="144">
        <f>ROUND(J89,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hidden="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hidden="1" s="2" customFormat="1" ht="14.4" customHeight="1">
      <c r="A32" s="38"/>
      <c r="B32" s="44"/>
      <c r="C32" s="38"/>
      <c r="D32" s="38"/>
      <c r="E32" s="38"/>
      <c r="F32" s="145" t="s">
        <v>40</v>
      </c>
      <c r="G32" s="38"/>
      <c r="H32" s="38"/>
      <c r="I32" s="145" t="s">
        <v>39</v>
      </c>
      <c r="J32" s="145" t="s">
        <v>41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14.4" customHeight="1">
      <c r="A33" s="38"/>
      <c r="B33" s="44"/>
      <c r="C33" s="38"/>
      <c r="D33" s="146" t="s">
        <v>42</v>
      </c>
      <c r="E33" s="132" t="s">
        <v>43</v>
      </c>
      <c r="F33" s="147">
        <f>ROUND((SUM(BE89:BE627)),  2)</f>
        <v>0</v>
      </c>
      <c r="G33" s="38"/>
      <c r="H33" s="38"/>
      <c r="I33" s="148">
        <v>0.20999999999999999</v>
      </c>
      <c r="J33" s="147">
        <f>ROUND(((SUM(BE89:BE627))*I33),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132" t="s">
        <v>44</v>
      </c>
      <c r="F34" s="147">
        <f>ROUND((SUM(BF89:BF627)),  2)</f>
        <v>0</v>
      </c>
      <c r="G34" s="38"/>
      <c r="H34" s="38"/>
      <c r="I34" s="148">
        <v>0.12</v>
      </c>
      <c r="J34" s="147">
        <f>ROUND(((SUM(BF89:BF627))*I34),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45</v>
      </c>
      <c r="F35" s="147">
        <f>ROUND((SUM(BG89:BG627)),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46</v>
      </c>
      <c r="F36" s="147">
        <f>ROUND((SUM(BH89:BH627)),  2)</f>
        <v>0</v>
      </c>
      <c r="G36" s="38"/>
      <c r="H36" s="38"/>
      <c r="I36" s="148">
        <v>0.12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47</v>
      </c>
      <c r="F37" s="147">
        <f>ROUND((SUM(BI89:BI627)),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25.44" customHeight="1">
      <c r="A39" s="38"/>
      <c r="B39" s="44"/>
      <c r="C39" s="149"/>
      <c r="D39" s="150" t="s">
        <v>48</v>
      </c>
      <c r="E39" s="151"/>
      <c r="F39" s="151"/>
      <c r="G39" s="152" t="s">
        <v>49</v>
      </c>
      <c r="H39" s="153" t="s">
        <v>50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/>
    <row r="42" hidden="1"/>
    <row r="43" hidden="1"/>
    <row r="44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2" customFormat="1" ht="24.96" customHeight="1">
      <c r="A45" s="38"/>
      <c r="B45" s="39"/>
      <c r="C45" s="23" t="s">
        <v>90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16.5" customHeight="1">
      <c r="A48" s="38"/>
      <c r="B48" s="39"/>
      <c r="C48" s="40"/>
      <c r="D48" s="40"/>
      <c r="E48" s="160" t="str">
        <f>E7</f>
        <v>Rekonstrukce ul. V domkách, Hudcov_R2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88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69" t="str">
        <f>E9</f>
        <v>1 - SO 01 - Komunikace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2" customHeight="1">
      <c r="A52" s="38"/>
      <c r="B52" s="39"/>
      <c r="C52" s="32" t="s">
        <v>21</v>
      </c>
      <c r="D52" s="40"/>
      <c r="E52" s="40"/>
      <c r="F52" s="27" t="str">
        <f>F12</f>
        <v>k.ú. Hudcov</v>
      </c>
      <c r="G52" s="40"/>
      <c r="H52" s="40"/>
      <c r="I52" s="32" t="s">
        <v>23</v>
      </c>
      <c r="J52" s="72" t="str">
        <f>IF(J12="","",J12)</f>
        <v>7. 1. 2025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25.65" customHeight="1">
      <c r="A54" s="38"/>
      <c r="B54" s="39"/>
      <c r="C54" s="32" t="s">
        <v>25</v>
      </c>
      <c r="D54" s="40"/>
      <c r="E54" s="40"/>
      <c r="F54" s="27" t="str">
        <f>E15</f>
        <v>Statutární město Teplice</v>
      </c>
      <c r="G54" s="40"/>
      <c r="H54" s="40"/>
      <c r="I54" s="32" t="s">
        <v>31</v>
      </c>
      <c r="J54" s="36" t="str">
        <f>E21</f>
        <v>PROJEKTY CHLADNÝ s.r.o.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15.15" customHeight="1">
      <c r="A55" s="38"/>
      <c r="B55" s="39"/>
      <c r="C55" s="32" t="s">
        <v>29</v>
      </c>
      <c r="D55" s="40"/>
      <c r="E55" s="40"/>
      <c r="F55" s="27" t="str">
        <f>IF(E18="","",E18)</f>
        <v>Vyplň údaj</v>
      </c>
      <c r="G55" s="40"/>
      <c r="H55" s="40"/>
      <c r="I55" s="32" t="s">
        <v>34</v>
      </c>
      <c r="J55" s="36" t="str">
        <f>E24</f>
        <v>Ladislav Marek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29.28" customHeight="1">
      <c r="A57" s="38"/>
      <c r="B57" s="39"/>
      <c r="C57" s="161" t="s">
        <v>91</v>
      </c>
      <c r="D57" s="162"/>
      <c r="E57" s="162"/>
      <c r="F57" s="162"/>
      <c r="G57" s="162"/>
      <c r="H57" s="162"/>
      <c r="I57" s="162"/>
      <c r="J57" s="163" t="s">
        <v>92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22.8" customHeight="1">
      <c r="A59" s="38"/>
      <c r="B59" s="39"/>
      <c r="C59" s="164" t="s">
        <v>70</v>
      </c>
      <c r="D59" s="40"/>
      <c r="E59" s="40"/>
      <c r="F59" s="40"/>
      <c r="G59" s="40"/>
      <c r="H59" s="40"/>
      <c r="I59" s="40"/>
      <c r="J59" s="102">
        <f>J89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93</v>
      </c>
    </row>
    <row r="60" s="9" customFormat="1" ht="24.96" customHeight="1">
      <c r="A60" s="9"/>
      <c r="B60" s="165"/>
      <c r="C60" s="166"/>
      <c r="D60" s="167" t="s">
        <v>94</v>
      </c>
      <c r="E60" s="168"/>
      <c r="F60" s="168"/>
      <c r="G60" s="168"/>
      <c r="H60" s="168"/>
      <c r="I60" s="168"/>
      <c r="J60" s="169">
        <f>J90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1"/>
      <c r="C61" s="172"/>
      <c r="D61" s="173" t="s">
        <v>95</v>
      </c>
      <c r="E61" s="174"/>
      <c r="F61" s="174"/>
      <c r="G61" s="174"/>
      <c r="H61" s="174"/>
      <c r="I61" s="174"/>
      <c r="J61" s="175">
        <f>J91</f>
        <v>0</v>
      </c>
      <c r="K61" s="172"/>
      <c r="L61" s="17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1"/>
      <c r="C62" s="172"/>
      <c r="D62" s="173" t="s">
        <v>96</v>
      </c>
      <c r="E62" s="174"/>
      <c r="F62" s="174"/>
      <c r="G62" s="174"/>
      <c r="H62" s="174"/>
      <c r="I62" s="174"/>
      <c r="J62" s="175">
        <f>J341</f>
        <v>0</v>
      </c>
      <c r="K62" s="172"/>
      <c r="L62" s="176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1"/>
      <c r="C63" s="172"/>
      <c r="D63" s="173" t="s">
        <v>97</v>
      </c>
      <c r="E63" s="174"/>
      <c r="F63" s="174"/>
      <c r="G63" s="174"/>
      <c r="H63" s="174"/>
      <c r="I63" s="174"/>
      <c r="J63" s="175">
        <f>J352</f>
        <v>0</v>
      </c>
      <c r="K63" s="172"/>
      <c r="L63" s="176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1"/>
      <c r="C64" s="172"/>
      <c r="D64" s="173" t="s">
        <v>98</v>
      </c>
      <c r="E64" s="174"/>
      <c r="F64" s="174"/>
      <c r="G64" s="174"/>
      <c r="H64" s="174"/>
      <c r="I64" s="174"/>
      <c r="J64" s="175">
        <f>J361</f>
        <v>0</v>
      </c>
      <c r="K64" s="172"/>
      <c r="L64" s="176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1"/>
      <c r="C65" s="172"/>
      <c r="D65" s="173" t="s">
        <v>99</v>
      </c>
      <c r="E65" s="174"/>
      <c r="F65" s="174"/>
      <c r="G65" s="174"/>
      <c r="H65" s="174"/>
      <c r="I65" s="174"/>
      <c r="J65" s="175">
        <f>J366</f>
        <v>0</v>
      </c>
      <c r="K65" s="172"/>
      <c r="L65" s="17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1"/>
      <c r="C66" s="172"/>
      <c r="D66" s="173" t="s">
        <v>100</v>
      </c>
      <c r="E66" s="174"/>
      <c r="F66" s="174"/>
      <c r="G66" s="174"/>
      <c r="H66" s="174"/>
      <c r="I66" s="174"/>
      <c r="J66" s="175">
        <f>J499</f>
        <v>0</v>
      </c>
      <c r="K66" s="172"/>
      <c r="L66" s="176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1"/>
      <c r="C67" s="172"/>
      <c r="D67" s="173" t="s">
        <v>101</v>
      </c>
      <c r="E67" s="174"/>
      <c r="F67" s="174"/>
      <c r="G67" s="174"/>
      <c r="H67" s="174"/>
      <c r="I67" s="174"/>
      <c r="J67" s="175">
        <f>J526</f>
        <v>0</v>
      </c>
      <c r="K67" s="172"/>
      <c r="L67" s="176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1"/>
      <c r="C68" s="172"/>
      <c r="D68" s="173" t="s">
        <v>102</v>
      </c>
      <c r="E68" s="174"/>
      <c r="F68" s="174"/>
      <c r="G68" s="174"/>
      <c r="H68" s="174"/>
      <c r="I68" s="174"/>
      <c r="J68" s="175">
        <f>J611</f>
        <v>0</v>
      </c>
      <c r="K68" s="172"/>
      <c r="L68" s="176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71"/>
      <c r="C69" s="172"/>
      <c r="D69" s="173" t="s">
        <v>103</v>
      </c>
      <c r="E69" s="174"/>
      <c r="F69" s="174"/>
      <c r="G69" s="174"/>
      <c r="H69" s="174"/>
      <c r="I69" s="174"/>
      <c r="J69" s="175">
        <f>J625</f>
        <v>0</v>
      </c>
      <c r="K69" s="172"/>
      <c r="L69" s="176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2" customFormat="1" ht="21.84" customHeight="1">
      <c r="A70" s="38"/>
      <c r="B70" s="39"/>
      <c r="C70" s="40"/>
      <c r="D70" s="40"/>
      <c r="E70" s="40"/>
      <c r="F70" s="40"/>
      <c r="G70" s="40"/>
      <c r="H70" s="40"/>
      <c r="I70" s="40"/>
      <c r="J70" s="40"/>
      <c r="K70" s="40"/>
      <c r="L70" s="134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6.96" customHeight="1">
      <c r="A71" s="38"/>
      <c r="B71" s="59"/>
      <c r="C71" s="60"/>
      <c r="D71" s="60"/>
      <c r="E71" s="60"/>
      <c r="F71" s="60"/>
      <c r="G71" s="60"/>
      <c r="H71" s="60"/>
      <c r="I71" s="60"/>
      <c r="J71" s="60"/>
      <c r="K71" s="60"/>
      <c r="L71" s="13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5" s="2" customFormat="1" ht="6.96" customHeight="1">
      <c r="A75" s="38"/>
      <c r="B75" s="61"/>
      <c r="C75" s="62"/>
      <c r="D75" s="62"/>
      <c r="E75" s="62"/>
      <c r="F75" s="62"/>
      <c r="G75" s="62"/>
      <c r="H75" s="62"/>
      <c r="I75" s="62"/>
      <c r="J75" s="62"/>
      <c r="K75" s="62"/>
      <c r="L75" s="13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24.96" customHeight="1">
      <c r="A76" s="38"/>
      <c r="B76" s="39"/>
      <c r="C76" s="23" t="s">
        <v>104</v>
      </c>
      <c r="D76" s="40"/>
      <c r="E76" s="40"/>
      <c r="F76" s="40"/>
      <c r="G76" s="40"/>
      <c r="H76" s="40"/>
      <c r="I76" s="40"/>
      <c r="J76" s="40"/>
      <c r="K76" s="40"/>
      <c r="L76" s="13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6.96" customHeight="1">
      <c r="A77" s="38"/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13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2" customHeight="1">
      <c r="A78" s="38"/>
      <c r="B78" s="39"/>
      <c r="C78" s="32" t="s">
        <v>16</v>
      </c>
      <c r="D78" s="40"/>
      <c r="E78" s="40"/>
      <c r="F78" s="40"/>
      <c r="G78" s="40"/>
      <c r="H78" s="40"/>
      <c r="I78" s="40"/>
      <c r="J78" s="40"/>
      <c r="K78" s="40"/>
      <c r="L78" s="13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6.5" customHeight="1">
      <c r="A79" s="38"/>
      <c r="B79" s="39"/>
      <c r="C79" s="40"/>
      <c r="D79" s="40"/>
      <c r="E79" s="160" t="str">
        <f>E7</f>
        <v>Rekonstrukce ul. V domkách, Hudcov_R2</v>
      </c>
      <c r="F79" s="32"/>
      <c r="G79" s="32"/>
      <c r="H79" s="32"/>
      <c r="I79" s="40"/>
      <c r="J79" s="40"/>
      <c r="K79" s="40"/>
      <c r="L79" s="13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12" customHeight="1">
      <c r="A80" s="38"/>
      <c r="B80" s="39"/>
      <c r="C80" s="32" t="s">
        <v>88</v>
      </c>
      <c r="D80" s="40"/>
      <c r="E80" s="40"/>
      <c r="F80" s="40"/>
      <c r="G80" s="40"/>
      <c r="H80" s="40"/>
      <c r="I80" s="40"/>
      <c r="J80" s="40"/>
      <c r="K80" s="40"/>
      <c r="L80" s="13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16.5" customHeight="1">
      <c r="A81" s="38"/>
      <c r="B81" s="39"/>
      <c r="C81" s="40"/>
      <c r="D81" s="40"/>
      <c r="E81" s="69" t="str">
        <f>E9</f>
        <v>1 - SO 01 - Komunikace</v>
      </c>
      <c r="F81" s="40"/>
      <c r="G81" s="40"/>
      <c r="H81" s="40"/>
      <c r="I81" s="40"/>
      <c r="J81" s="40"/>
      <c r="K81" s="40"/>
      <c r="L81" s="13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6.96" customHeight="1">
      <c r="A82" s="38"/>
      <c r="B82" s="39"/>
      <c r="C82" s="40"/>
      <c r="D82" s="40"/>
      <c r="E82" s="40"/>
      <c r="F82" s="40"/>
      <c r="G82" s="40"/>
      <c r="H82" s="40"/>
      <c r="I82" s="40"/>
      <c r="J82" s="40"/>
      <c r="K82" s="40"/>
      <c r="L82" s="13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12" customHeight="1">
      <c r="A83" s="38"/>
      <c r="B83" s="39"/>
      <c r="C83" s="32" t="s">
        <v>21</v>
      </c>
      <c r="D83" s="40"/>
      <c r="E83" s="40"/>
      <c r="F83" s="27" t="str">
        <f>F12</f>
        <v>k.ú. Hudcov</v>
      </c>
      <c r="G83" s="40"/>
      <c r="H83" s="40"/>
      <c r="I83" s="32" t="s">
        <v>23</v>
      </c>
      <c r="J83" s="72" t="str">
        <f>IF(J12="","",J12)</f>
        <v>7. 1. 2025</v>
      </c>
      <c r="K83" s="40"/>
      <c r="L83" s="134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6.96" customHeight="1">
      <c r="A84" s="38"/>
      <c r="B84" s="39"/>
      <c r="C84" s="40"/>
      <c r="D84" s="40"/>
      <c r="E84" s="40"/>
      <c r="F84" s="40"/>
      <c r="G84" s="40"/>
      <c r="H84" s="40"/>
      <c r="I84" s="40"/>
      <c r="J84" s="40"/>
      <c r="K84" s="40"/>
      <c r="L84" s="134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25.65" customHeight="1">
      <c r="A85" s="38"/>
      <c r="B85" s="39"/>
      <c r="C85" s="32" t="s">
        <v>25</v>
      </c>
      <c r="D85" s="40"/>
      <c r="E85" s="40"/>
      <c r="F85" s="27" t="str">
        <f>E15</f>
        <v>Statutární město Teplice</v>
      </c>
      <c r="G85" s="40"/>
      <c r="H85" s="40"/>
      <c r="I85" s="32" t="s">
        <v>31</v>
      </c>
      <c r="J85" s="36" t="str">
        <f>E21</f>
        <v>PROJEKTY CHLADNÝ s.r.o.</v>
      </c>
      <c r="K85" s="40"/>
      <c r="L85" s="134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5.15" customHeight="1">
      <c r="A86" s="38"/>
      <c r="B86" s="39"/>
      <c r="C86" s="32" t="s">
        <v>29</v>
      </c>
      <c r="D86" s="40"/>
      <c r="E86" s="40"/>
      <c r="F86" s="27" t="str">
        <f>IF(E18="","",E18)</f>
        <v>Vyplň údaj</v>
      </c>
      <c r="G86" s="40"/>
      <c r="H86" s="40"/>
      <c r="I86" s="32" t="s">
        <v>34</v>
      </c>
      <c r="J86" s="36" t="str">
        <f>E24</f>
        <v>Ladislav Marek</v>
      </c>
      <c r="K86" s="40"/>
      <c r="L86" s="134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0.32" customHeight="1">
      <c r="A87" s="38"/>
      <c r="B87" s="39"/>
      <c r="C87" s="40"/>
      <c r="D87" s="40"/>
      <c r="E87" s="40"/>
      <c r="F87" s="40"/>
      <c r="G87" s="40"/>
      <c r="H87" s="40"/>
      <c r="I87" s="40"/>
      <c r="J87" s="40"/>
      <c r="K87" s="40"/>
      <c r="L87" s="134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11" customFormat="1" ht="29.28" customHeight="1">
      <c r="A88" s="177"/>
      <c r="B88" s="178"/>
      <c r="C88" s="179" t="s">
        <v>105</v>
      </c>
      <c r="D88" s="180" t="s">
        <v>57</v>
      </c>
      <c r="E88" s="180" t="s">
        <v>53</v>
      </c>
      <c r="F88" s="180" t="s">
        <v>54</v>
      </c>
      <c r="G88" s="180" t="s">
        <v>106</v>
      </c>
      <c r="H88" s="180" t="s">
        <v>107</v>
      </c>
      <c r="I88" s="180" t="s">
        <v>108</v>
      </c>
      <c r="J88" s="180" t="s">
        <v>92</v>
      </c>
      <c r="K88" s="181" t="s">
        <v>109</v>
      </c>
      <c r="L88" s="182"/>
      <c r="M88" s="92" t="s">
        <v>19</v>
      </c>
      <c r="N88" s="93" t="s">
        <v>42</v>
      </c>
      <c r="O88" s="93" t="s">
        <v>110</v>
      </c>
      <c r="P88" s="93" t="s">
        <v>111</v>
      </c>
      <c r="Q88" s="93" t="s">
        <v>112</v>
      </c>
      <c r="R88" s="93" t="s">
        <v>113</v>
      </c>
      <c r="S88" s="93" t="s">
        <v>114</v>
      </c>
      <c r="T88" s="94" t="s">
        <v>115</v>
      </c>
      <c r="U88" s="177"/>
      <c r="V88" s="177"/>
      <c r="W88" s="177"/>
      <c r="X88" s="177"/>
      <c r="Y88" s="177"/>
      <c r="Z88" s="177"/>
      <c r="AA88" s="177"/>
      <c r="AB88" s="177"/>
      <c r="AC88" s="177"/>
      <c r="AD88" s="177"/>
      <c r="AE88" s="177"/>
    </row>
    <row r="89" s="2" customFormat="1" ht="22.8" customHeight="1">
      <c r="A89" s="38"/>
      <c r="B89" s="39"/>
      <c r="C89" s="99" t="s">
        <v>116</v>
      </c>
      <c r="D89" s="40"/>
      <c r="E89" s="40"/>
      <c r="F89" s="40"/>
      <c r="G89" s="40"/>
      <c r="H89" s="40"/>
      <c r="I89" s="40"/>
      <c r="J89" s="183">
        <f>BK89</f>
        <v>0</v>
      </c>
      <c r="K89" s="40"/>
      <c r="L89" s="44"/>
      <c r="M89" s="95"/>
      <c r="N89" s="184"/>
      <c r="O89" s="96"/>
      <c r="P89" s="185">
        <f>P90</f>
        <v>0</v>
      </c>
      <c r="Q89" s="96"/>
      <c r="R89" s="185">
        <f>R90</f>
        <v>709.61610168000004</v>
      </c>
      <c r="S89" s="96"/>
      <c r="T89" s="186">
        <f>T90</f>
        <v>2628.9814000000001</v>
      </c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T89" s="17" t="s">
        <v>71</v>
      </c>
      <c r="AU89" s="17" t="s">
        <v>93</v>
      </c>
      <c r="BK89" s="187">
        <f>BK90</f>
        <v>0</v>
      </c>
    </row>
    <row r="90" s="12" customFormat="1" ht="25.92" customHeight="1">
      <c r="A90" s="12"/>
      <c r="B90" s="188"/>
      <c r="C90" s="189"/>
      <c r="D90" s="190" t="s">
        <v>71</v>
      </c>
      <c r="E90" s="191" t="s">
        <v>117</v>
      </c>
      <c r="F90" s="191" t="s">
        <v>118</v>
      </c>
      <c r="G90" s="189"/>
      <c r="H90" s="189"/>
      <c r="I90" s="192"/>
      <c r="J90" s="193">
        <f>BK90</f>
        <v>0</v>
      </c>
      <c r="K90" s="189"/>
      <c r="L90" s="194"/>
      <c r="M90" s="195"/>
      <c r="N90" s="196"/>
      <c r="O90" s="196"/>
      <c r="P90" s="197">
        <f>P91+P341+P352+P361+P366+P499+P526+P611+P625</f>
        <v>0</v>
      </c>
      <c r="Q90" s="196"/>
      <c r="R90" s="197">
        <f>R91+R341+R352+R361+R366+R499+R526+R611+R625</f>
        <v>709.61610168000004</v>
      </c>
      <c r="S90" s="196"/>
      <c r="T90" s="198">
        <f>T91+T341+T352+T361+T366+T499+T526+T611+T625</f>
        <v>2628.9814000000001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199" t="s">
        <v>77</v>
      </c>
      <c r="AT90" s="200" t="s">
        <v>71</v>
      </c>
      <c r="AU90" s="200" t="s">
        <v>72</v>
      </c>
      <c r="AY90" s="199" t="s">
        <v>119</v>
      </c>
      <c r="BK90" s="201">
        <f>BK91+BK341+BK352+BK361+BK366+BK499+BK526+BK611+BK625</f>
        <v>0</v>
      </c>
    </row>
    <row r="91" s="12" customFormat="1" ht="22.8" customHeight="1">
      <c r="A91" s="12"/>
      <c r="B91" s="188"/>
      <c r="C91" s="189"/>
      <c r="D91" s="190" t="s">
        <v>71</v>
      </c>
      <c r="E91" s="202" t="s">
        <v>77</v>
      </c>
      <c r="F91" s="202" t="s">
        <v>120</v>
      </c>
      <c r="G91" s="189"/>
      <c r="H91" s="189"/>
      <c r="I91" s="192"/>
      <c r="J91" s="203">
        <f>BK91</f>
        <v>0</v>
      </c>
      <c r="K91" s="189"/>
      <c r="L91" s="194"/>
      <c r="M91" s="195"/>
      <c r="N91" s="196"/>
      <c r="O91" s="196"/>
      <c r="P91" s="197">
        <f>SUM(P92:P340)</f>
        <v>0</v>
      </c>
      <c r="Q91" s="196"/>
      <c r="R91" s="197">
        <f>SUM(R92:R340)</f>
        <v>10.766769999999999</v>
      </c>
      <c r="S91" s="196"/>
      <c r="T91" s="198">
        <f>SUM(T92:T340)</f>
        <v>2593.9500000000003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199" t="s">
        <v>77</v>
      </c>
      <c r="AT91" s="200" t="s">
        <v>71</v>
      </c>
      <c r="AU91" s="200" t="s">
        <v>77</v>
      </c>
      <c r="AY91" s="199" t="s">
        <v>119</v>
      </c>
      <c r="BK91" s="201">
        <f>SUM(BK92:BK340)</f>
        <v>0</v>
      </c>
    </row>
    <row r="92" s="2" customFormat="1" ht="37.8" customHeight="1">
      <c r="A92" s="38"/>
      <c r="B92" s="39"/>
      <c r="C92" s="204" t="s">
        <v>77</v>
      </c>
      <c r="D92" s="204" t="s">
        <v>121</v>
      </c>
      <c r="E92" s="205" t="s">
        <v>122</v>
      </c>
      <c r="F92" s="206" t="s">
        <v>123</v>
      </c>
      <c r="G92" s="207" t="s">
        <v>124</v>
      </c>
      <c r="H92" s="208">
        <v>29</v>
      </c>
      <c r="I92" s="209"/>
      <c r="J92" s="210">
        <f>ROUND(I92*H92,2)</f>
        <v>0</v>
      </c>
      <c r="K92" s="206" t="s">
        <v>125</v>
      </c>
      <c r="L92" s="44"/>
      <c r="M92" s="211" t="s">
        <v>19</v>
      </c>
      <c r="N92" s="212" t="s">
        <v>43</v>
      </c>
      <c r="O92" s="84"/>
      <c r="P92" s="213">
        <f>O92*H92</f>
        <v>0</v>
      </c>
      <c r="Q92" s="213">
        <v>0</v>
      </c>
      <c r="R92" s="213">
        <f>Q92*H92</f>
        <v>0</v>
      </c>
      <c r="S92" s="213">
        <v>0.23499999999999999</v>
      </c>
      <c r="T92" s="214">
        <f>S92*H92</f>
        <v>6.8149999999999995</v>
      </c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R92" s="215" t="s">
        <v>126</v>
      </c>
      <c r="AT92" s="215" t="s">
        <v>121</v>
      </c>
      <c r="AU92" s="215" t="s">
        <v>81</v>
      </c>
      <c r="AY92" s="17" t="s">
        <v>119</v>
      </c>
      <c r="BE92" s="216">
        <f>IF(N92="základní",J92,0)</f>
        <v>0</v>
      </c>
      <c r="BF92" s="216">
        <f>IF(N92="snížená",J92,0)</f>
        <v>0</v>
      </c>
      <c r="BG92" s="216">
        <f>IF(N92="zákl. přenesená",J92,0)</f>
        <v>0</v>
      </c>
      <c r="BH92" s="216">
        <f>IF(N92="sníž. přenesená",J92,0)</f>
        <v>0</v>
      </c>
      <c r="BI92" s="216">
        <f>IF(N92="nulová",J92,0)</f>
        <v>0</v>
      </c>
      <c r="BJ92" s="17" t="s">
        <v>77</v>
      </c>
      <c r="BK92" s="216">
        <f>ROUND(I92*H92,2)</f>
        <v>0</v>
      </c>
      <c r="BL92" s="17" t="s">
        <v>126</v>
      </c>
      <c r="BM92" s="215" t="s">
        <v>127</v>
      </c>
    </row>
    <row r="93" s="2" customFormat="1">
      <c r="A93" s="38"/>
      <c r="B93" s="39"/>
      <c r="C93" s="40"/>
      <c r="D93" s="217" t="s">
        <v>128</v>
      </c>
      <c r="E93" s="40"/>
      <c r="F93" s="218" t="s">
        <v>129</v>
      </c>
      <c r="G93" s="40"/>
      <c r="H93" s="40"/>
      <c r="I93" s="219"/>
      <c r="J93" s="40"/>
      <c r="K93" s="40"/>
      <c r="L93" s="44"/>
      <c r="M93" s="220"/>
      <c r="N93" s="221"/>
      <c r="O93" s="84"/>
      <c r="P93" s="84"/>
      <c r="Q93" s="84"/>
      <c r="R93" s="84"/>
      <c r="S93" s="84"/>
      <c r="T93" s="85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T93" s="17" t="s">
        <v>128</v>
      </c>
      <c r="AU93" s="17" t="s">
        <v>81</v>
      </c>
    </row>
    <row r="94" s="2" customFormat="1">
      <c r="A94" s="38"/>
      <c r="B94" s="39"/>
      <c r="C94" s="40"/>
      <c r="D94" s="222" t="s">
        <v>130</v>
      </c>
      <c r="E94" s="40"/>
      <c r="F94" s="223" t="s">
        <v>131</v>
      </c>
      <c r="G94" s="40"/>
      <c r="H94" s="40"/>
      <c r="I94" s="219"/>
      <c r="J94" s="40"/>
      <c r="K94" s="40"/>
      <c r="L94" s="44"/>
      <c r="M94" s="220"/>
      <c r="N94" s="221"/>
      <c r="O94" s="84"/>
      <c r="P94" s="84"/>
      <c r="Q94" s="84"/>
      <c r="R94" s="84"/>
      <c r="S94" s="84"/>
      <c r="T94" s="85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T94" s="17" t="s">
        <v>130</v>
      </c>
      <c r="AU94" s="17" t="s">
        <v>81</v>
      </c>
    </row>
    <row r="95" s="13" customFormat="1">
      <c r="A95" s="13"/>
      <c r="B95" s="224"/>
      <c r="C95" s="225"/>
      <c r="D95" s="222" t="s">
        <v>132</v>
      </c>
      <c r="E95" s="226" t="s">
        <v>19</v>
      </c>
      <c r="F95" s="227" t="s">
        <v>133</v>
      </c>
      <c r="G95" s="225"/>
      <c r="H95" s="226" t="s">
        <v>19</v>
      </c>
      <c r="I95" s="228"/>
      <c r="J95" s="225"/>
      <c r="K95" s="225"/>
      <c r="L95" s="229"/>
      <c r="M95" s="230"/>
      <c r="N95" s="231"/>
      <c r="O95" s="231"/>
      <c r="P95" s="231"/>
      <c r="Q95" s="231"/>
      <c r="R95" s="231"/>
      <c r="S95" s="231"/>
      <c r="T95" s="232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33" t="s">
        <v>132</v>
      </c>
      <c r="AU95" s="233" t="s">
        <v>81</v>
      </c>
      <c r="AV95" s="13" t="s">
        <v>77</v>
      </c>
      <c r="AW95" s="13" t="s">
        <v>33</v>
      </c>
      <c r="AX95" s="13" t="s">
        <v>72</v>
      </c>
      <c r="AY95" s="233" t="s">
        <v>119</v>
      </c>
    </row>
    <row r="96" s="14" customFormat="1">
      <c r="A96" s="14"/>
      <c r="B96" s="234"/>
      <c r="C96" s="235"/>
      <c r="D96" s="222" t="s">
        <v>132</v>
      </c>
      <c r="E96" s="236" t="s">
        <v>19</v>
      </c>
      <c r="F96" s="237" t="s">
        <v>134</v>
      </c>
      <c r="G96" s="235"/>
      <c r="H96" s="238">
        <v>29</v>
      </c>
      <c r="I96" s="239"/>
      <c r="J96" s="235"/>
      <c r="K96" s="235"/>
      <c r="L96" s="240"/>
      <c r="M96" s="241"/>
      <c r="N96" s="242"/>
      <c r="O96" s="242"/>
      <c r="P96" s="242"/>
      <c r="Q96" s="242"/>
      <c r="R96" s="242"/>
      <c r="S96" s="242"/>
      <c r="T96" s="243"/>
      <c r="U96" s="14"/>
      <c r="V96" s="14"/>
      <c r="W96" s="14"/>
      <c r="X96" s="14"/>
      <c r="Y96" s="14"/>
      <c r="Z96" s="14"/>
      <c r="AA96" s="14"/>
      <c r="AB96" s="14"/>
      <c r="AC96" s="14"/>
      <c r="AD96" s="14"/>
      <c r="AE96" s="14"/>
      <c r="AT96" s="244" t="s">
        <v>132</v>
      </c>
      <c r="AU96" s="244" t="s">
        <v>81</v>
      </c>
      <c r="AV96" s="14" t="s">
        <v>81</v>
      </c>
      <c r="AW96" s="14" t="s">
        <v>33</v>
      </c>
      <c r="AX96" s="14" t="s">
        <v>77</v>
      </c>
      <c r="AY96" s="244" t="s">
        <v>119</v>
      </c>
    </row>
    <row r="97" s="2" customFormat="1" ht="37.8" customHeight="1">
      <c r="A97" s="38"/>
      <c r="B97" s="39"/>
      <c r="C97" s="204" t="s">
        <v>81</v>
      </c>
      <c r="D97" s="204" t="s">
        <v>121</v>
      </c>
      <c r="E97" s="205" t="s">
        <v>135</v>
      </c>
      <c r="F97" s="206" t="s">
        <v>136</v>
      </c>
      <c r="G97" s="207" t="s">
        <v>124</v>
      </c>
      <c r="H97" s="208">
        <v>4</v>
      </c>
      <c r="I97" s="209"/>
      <c r="J97" s="210">
        <f>ROUND(I97*H97,2)</f>
        <v>0</v>
      </c>
      <c r="K97" s="206" t="s">
        <v>125</v>
      </c>
      <c r="L97" s="44"/>
      <c r="M97" s="211" t="s">
        <v>19</v>
      </c>
      <c r="N97" s="212" t="s">
        <v>43</v>
      </c>
      <c r="O97" s="84"/>
      <c r="P97" s="213">
        <f>O97*H97</f>
        <v>0</v>
      </c>
      <c r="Q97" s="213">
        <v>0</v>
      </c>
      <c r="R97" s="213">
        <f>Q97*H97</f>
        <v>0</v>
      </c>
      <c r="S97" s="213">
        <v>0.26000000000000001</v>
      </c>
      <c r="T97" s="214">
        <f>S97*H97</f>
        <v>1.04</v>
      </c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R97" s="215" t="s">
        <v>126</v>
      </c>
      <c r="AT97" s="215" t="s">
        <v>121</v>
      </c>
      <c r="AU97" s="215" t="s">
        <v>81</v>
      </c>
      <c r="AY97" s="17" t="s">
        <v>119</v>
      </c>
      <c r="BE97" s="216">
        <f>IF(N97="základní",J97,0)</f>
        <v>0</v>
      </c>
      <c r="BF97" s="216">
        <f>IF(N97="snížená",J97,0)</f>
        <v>0</v>
      </c>
      <c r="BG97" s="216">
        <f>IF(N97="zákl. přenesená",J97,0)</f>
        <v>0</v>
      </c>
      <c r="BH97" s="216">
        <f>IF(N97="sníž. přenesená",J97,0)</f>
        <v>0</v>
      </c>
      <c r="BI97" s="216">
        <f>IF(N97="nulová",J97,0)</f>
        <v>0</v>
      </c>
      <c r="BJ97" s="17" t="s">
        <v>77</v>
      </c>
      <c r="BK97" s="216">
        <f>ROUND(I97*H97,2)</f>
        <v>0</v>
      </c>
      <c r="BL97" s="17" t="s">
        <v>126</v>
      </c>
      <c r="BM97" s="215" t="s">
        <v>137</v>
      </c>
    </row>
    <row r="98" s="2" customFormat="1">
      <c r="A98" s="38"/>
      <c r="B98" s="39"/>
      <c r="C98" s="40"/>
      <c r="D98" s="217" t="s">
        <v>128</v>
      </c>
      <c r="E98" s="40"/>
      <c r="F98" s="218" t="s">
        <v>138</v>
      </c>
      <c r="G98" s="40"/>
      <c r="H98" s="40"/>
      <c r="I98" s="219"/>
      <c r="J98" s="40"/>
      <c r="K98" s="40"/>
      <c r="L98" s="44"/>
      <c r="M98" s="220"/>
      <c r="N98" s="221"/>
      <c r="O98" s="84"/>
      <c r="P98" s="84"/>
      <c r="Q98" s="84"/>
      <c r="R98" s="84"/>
      <c r="S98" s="84"/>
      <c r="T98" s="85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T98" s="17" t="s">
        <v>128</v>
      </c>
      <c r="AU98" s="17" t="s">
        <v>81</v>
      </c>
    </row>
    <row r="99" s="2" customFormat="1">
      <c r="A99" s="38"/>
      <c r="B99" s="39"/>
      <c r="C99" s="40"/>
      <c r="D99" s="222" t="s">
        <v>130</v>
      </c>
      <c r="E99" s="40"/>
      <c r="F99" s="223" t="s">
        <v>131</v>
      </c>
      <c r="G99" s="40"/>
      <c r="H99" s="40"/>
      <c r="I99" s="219"/>
      <c r="J99" s="40"/>
      <c r="K99" s="40"/>
      <c r="L99" s="44"/>
      <c r="M99" s="220"/>
      <c r="N99" s="221"/>
      <c r="O99" s="84"/>
      <c r="P99" s="84"/>
      <c r="Q99" s="84"/>
      <c r="R99" s="84"/>
      <c r="S99" s="84"/>
      <c r="T99" s="85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T99" s="17" t="s">
        <v>130</v>
      </c>
      <c r="AU99" s="17" t="s">
        <v>81</v>
      </c>
    </row>
    <row r="100" s="13" customFormat="1">
      <c r="A100" s="13"/>
      <c r="B100" s="224"/>
      <c r="C100" s="225"/>
      <c r="D100" s="222" t="s">
        <v>132</v>
      </c>
      <c r="E100" s="226" t="s">
        <v>19</v>
      </c>
      <c r="F100" s="227" t="s">
        <v>139</v>
      </c>
      <c r="G100" s="225"/>
      <c r="H100" s="226" t="s">
        <v>19</v>
      </c>
      <c r="I100" s="228"/>
      <c r="J100" s="225"/>
      <c r="K100" s="225"/>
      <c r="L100" s="229"/>
      <c r="M100" s="230"/>
      <c r="N100" s="231"/>
      <c r="O100" s="231"/>
      <c r="P100" s="231"/>
      <c r="Q100" s="231"/>
      <c r="R100" s="231"/>
      <c r="S100" s="231"/>
      <c r="T100" s="232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33" t="s">
        <v>132</v>
      </c>
      <c r="AU100" s="233" t="s">
        <v>81</v>
      </c>
      <c r="AV100" s="13" t="s">
        <v>77</v>
      </c>
      <c r="AW100" s="13" t="s">
        <v>33</v>
      </c>
      <c r="AX100" s="13" t="s">
        <v>72</v>
      </c>
      <c r="AY100" s="233" t="s">
        <v>119</v>
      </c>
    </row>
    <row r="101" s="14" customFormat="1">
      <c r="A101" s="14"/>
      <c r="B101" s="234"/>
      <c r="C101" s="235"/>
      <c r="D101" s="222" t="s">
        <v>132</v>
      </c>
      <c r="E101" s="236" t="s">
        <v>19</v>
      </c>
      <c r="F101" s="237" t="s">
        <v>140</v>
      </c>
      <c r="G101" s="235"/>
      <c r="H101" s="238">
        <v>4</v>
      </c>
      <c r="I101" s="239"/>
      <c r="J101" s="235"/>
      <c r="K101" s="235"/>
      <c r="L101" s="240"/>
      <c r="M101" s="241"/>
      <c r="N101" s="242"/>
      <c r="O101" s="242"/>
      <c r="P101" s="242"/>
      <c r="Q101" s="242"/>
      <c r="R101" s="242"/>
      <c r="S101" s="242"/>
      <c r="T101" s="243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T101" s="244" t="s">
        <v>132</v>
      </c>
      <c r="AU101" s="244" t="s">
        <v>81</v>
      </c>
      <c r="AV101" s="14" t="s">
        <v>81</v>
      </c>
      <c r="AW101" s="14" t="s">
        <v>33</v>
      </c>
      <c r="AX101" s="14" t="s">
        <v>77</v>
      </c>
      <c r="AY101" s="244" t="s">
        <v>119</v>
      </c>
    </row>
    <row r="102" s="2" customFormat="1" ht="37.8" customHeight="1">
      <c r="A102" s="38"/>
      <c r="B102" s="39"/>
      <c r="C102" s="204" t="s">
        <v>141</v>
      </c>
      <c r="D102" s="204" t="s">
        <v>121</v>
      </c>
      <c r="E102" s="205" t="s">
        <v>142</v>
      </c>
      <c r="F102" s="206" t="s">
        <v>143</v>
      </c>
      <c r="G102" s="207" t="s">
        <v>124</v>
      </c>
      <c r="H102" s="208">
        <v>474</v>
      </c>
      <c r="I102" s="209"/>
      <c r="J102" s="210">
        <f>ROUND(I102*H102,2)</f>
        <v>0</v>
      </c>
      <c r="K102" s="206" t="s">
        <v>125</v>
      </c>
      <c r="L102" s="44"/>
      <c r="M102" s="211" t="s">
        <v>19</v>
      </c>
      <c r="N102" s="212" t="s">
        <v>43</v>
      </c>
      <c r="O102" s="84"/>
      <c r="P102" s="213">
        <f>O102*H102</f>
        <v>0</v>
      </c>
      <c r="Q102" s="213">
        <v>0</v>
      </c>
      <c r="R102" s="213">
        <f>Q102*H102</f>
        <v>0</v>
      </c>
      <c r="S102" s="213">
        <v>0.26000000000000001</v>
      </c>
      <c r="T102" s="214">
        <f>S102*H102</f>
        <v>123.24000000000001</v>
      </c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R102" s="215" t="s">
        <v>126</v>
      </c>
      <c r="AT102" s="215" t="s">
        <v>121</v>
      </c>
      <c r="AU102" s="215" t="s">
        <v>81</v>
      </c>
      <c r="AY102" s="17" t="s">
        <v>119</v>
      </c>
      <c r="BE102" s="216">
        <f>IF(N102="základní",J102,0)</f>
        <v>0</v>
      </c>
      <c r="BF102" s="216">
        <f>IF(N102="snížená",J102,0)</f>
        <v>0</v>
      </c>
      <c r="BG102" s="216">
        <f>IF(N102="zákl. přenesená",J102,0)</f>
        <v>0</v>
      </c>
      <c r="BH102" s="216">
        <f>IF(N102="sníž. přenesená",J102,0)</f>
        <v>0</v>
      </c>
      <c r="BI102" s="216">
        <f>IF(N102="nulová",J102,0)</f>
        <v>0</v>
      </c>
      <c r="BJ102" s="17" t="s">
        <v>77</v>
      </c>
      <c r="BK102" s="216">
        <f>ROUND(I102*H102,2)</f>
        <v>0</v>
      </c>
      <c r="BL102" s="17" t="s">
        <v>126</v>
      </c>
      <c r="BM102" s="215" t="s">
        <v>144</v>
      </c>
    </row>
    <row r="103" s="2" customFormat="1">
      <c r="A103" s="38"/>
      <c r="B103" s="39"/>
      <c r="C103" s="40"/>
      <c r="D103" s="217" t="s">
        <v>128</v>
      </c>
      <c r="E103" s="40"/>
      <c r="F103" s="218" t="s">
        <v>145</v>
      </c>
      <c r="G103" s="40"/>
      <c r="H103" s="40"/>
      <c r="I103" s="219"/>
      <c r="J103" s="40"/>
      <c r="K103" s="40"/>
      <c r="L103" s="44"/>
      <c r="M103" s="220"/>
      <c r="N103" s="221"/>
      <c r="O103" s="84"/>
      <c r="P103" s="84"/>
      <c r="Q103" s="84"/>
      <c r="R103" s="84"/>
      <c r="S103" s="84"/>
      <c r="T103" s="85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T103" s="17" t="s">
        <v>128</v>
      </c>
      <c r="AU103" s="17" t="s">
        <v>81</v>
      </c>
    </row>
    <row r="104" s="2" customFormat="1">
      <c r="A104" s="38"/>
      <c r="B104" s="39"/>
      <c r="C104" s="40"/>
      <c r="D104" s="222" t="s">
        <v>130</v>
      </c>
      <c r="E104" s="40"/>
      <c r="F104" s="223" t="s">
        <v>131</v>
      </c>
      <c r="G104" s="40"/>
      <c r="H104" s="40"/>
      <c r="I104" s="219"/>
      <c r="J104" s="40"/>
      <c r="K104" s="40"/>
      <c r="L104" s="44"/>
      <c r="M104" s="220"/>
      <c r="N104" s="221"/>
      <c r="O104" s="84"/>
      <c r="P104" s="84"/>
      <c r="Q104" s="84"/>
      <c r="R104" s="84"/>
      <c r="S104" s="84"/>
      <c r="T104" s="85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T104" s="17" t="s">
        <v>130</v>
      </c>
      <c r="AU104" s="17" t="s">
        <v>81</v>
      </c>
    </row>
    <row r="105" s="13" customFormat="1">
      <c r="A105" s="13"/>
      <c r="B105" s="224"/>
      <c r="C105" s="225"/>
      <c r="D105" s="222" t="s">
        <v>132</v>
      </c>
      <c r="E105" s="226" t="s">
        <v>19</v>
      </c>
      <c r="F105" s="227" t="s">
        <v>146</v>
      </c>
      <c r="G105" s="225"/>
      <c r="H105" s="226" t="s">
        <v>19</v>
      </c>
      <c r="I105" s="228"/>
      <c r="J105" s="225"/>
      <c r="K105" s="225"/>
      <c r="L105" s="229"/>
      <c r="M105" s="230"/>
      <c r="N105" s="231"/>
      <c r="O105" s="231"/>
      <c r="P105" s="231"/>
      <c r="Q105" s="231"/>
      <c r="R105" s="231"/>
      <c r="S105" s="231"/>
      <c r="T105" s="232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33" t="s">
        <v>132</v>
      </c>
      <c r="AU105" s="233" t="s">
        <v>81</v>
      </c>
      <c r="AV105" s="13" t="s">
        <v>77</v>
      </c>
      <c r="AW105" s="13" t="s">
        <v>33</v>
      </c>
      <c r="AX105" s="13" t="s">
        <v>72</v>
      </c>
      <c r="AY105" s="233" t="s">
        <v>119</v>
      </c>
    </row>
    <row r="106" s="14" customFormat="1">
      <c r="A106" s="14"/>
      <c r="B106" s="234"/>
      <c r="C106" s="235"/>
      <c r="D106" s="222" t="s">
        <v>132</v>
      </c>
      <c r="E106" s="236" t="s">
        <v>19</v>
      </c>
      <c r="F106" s="237" t="s">
        <v>147</v>
      </c>
      <c r="G106" s="235"/>
      <c r="H106" s="238">
        <v>133</v>
      </c>
      <c r="I106" s="239"/>
      <c r="J106" s="235"/>
      <c r="K106" s="235"/>
      <c r="L106" s="240"/>
      <c r="M106" s="241"/>
      <c r="N106" s="242"/>
      <c r="O106" s="242"/>
      <c r="P106" s="242"/>
      <c r="Q106" s="242"/>
      <c r="R106" s="242"/>
      <c r="S106" s="242"/>
      <c r="T106" s="243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44" t="s">
        <v>132</v>
      </c>
      <c r="AU106" s="244" t="s">
        <v>81</v>
      </c>
      <c r="AV106" s="14" t="s">
        <v>81</v>
      </c>
      <c r="AW106" s="14" t="s">
        <v>33</v>
      </c>
      <c r="AX106" s="14" t="s">
        <v>72</v>
      </c>
      <c r="AY106" s="244" t="s">
        <v>119</v>
      </c>
    </row>
    <row r="107" s="13" customFormat="1">
      <c r="A107" s="13"/>
      <c r="B107" s="224"/>
      <c r="C107" s="225"/>
      <c r="D107" s="222" t="s">
        <v>132</v>
      </c>
      <c r="E107" s="226" t="s">
        <v>19</v>
      </c>
      <c r="F107" s="227" t="s">
        <v>148</v>
      </c>
      <c r="G107" s="225"/>
      <c r="H107" s="226" t="s">
        <v>19</v>
      </c>
      <c r="I107" s="228"/>
      <c r="J107" s="225"/>
      <c r="K107" s="225"/>
      <c r="L107" s="229"/>
      <c r="M107" s="230"/>
      <c r="N107" s="231"/>
      <c r="O107" s="231"/>
      <c r="P107" s="231"/>
      <c r="Q107" s="231"/>
      <c r="R107" s="231"/>
      <c r="S107" s="231"/>
      <c r="T107" s="232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33" t="s">
        <v>132</v>
      </c>
      <c r="AU107" s="233" t="s">
        <v>81</v>
      </c>
      <c r="AV107" s="13" t="s">
        <v>77</v>
      </c>
      <c r="AW107" s="13" t="s">
        <v>33</v>
      </c>
      <c r="AX107" s="13" t="s">
        <v>72</v>
      </c>
      <c r="AY107" s="233" t="s">
        <v>119</v>
      </c>
    </row>
    <row r="108" s="14" customFormat="1">
      <c r="A108" s="14"/>
      <c r="B108" s="234"/>
      <c r="C108" s="235"/>
      <c r="D108" s="222" t="s">
        <v>132</v>
      </c>
      <c r="E108" s="236" t="s">
        <v>19</v>
      </c>
      <c r="F108" s="237" t="s">
        <v>149</v>
      </c>
      <c r="G108" s="235"/>
      <c r="H108" s="238">
        <v>341</v>
      </c>
      <c r="I108" s="239"/>
      <c r="J108" s="235"/>
      <c r="K108" s="235"/>
      <c r="L108" s="240"/>
      <c r="M108" s="241"/>
      <c r="N108" s="242"/>
      <c r="O108" s="242"/>
      <c r="P108" s="242"/>
      <c r="Q108" s="242"/>
      <c r="R108" s="242"/>
      <c r="S108" s="242"/>
      <c r="T108" s="243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T108" s="244" t="s">
        <v>132</v>
      </c>
      <c r="AU108" s="244" t="s">
        <v>81</v>
      </c>
      <c r="AV108" s="14" t="s">
        <v>81</v>
      </c>
      <c r="AW108" s="14" t="s">
        <v>33</v>
      </c>
      <c r="AX108" s="14" t="s">
        <v>72</v>
      </c>
      <c r="AY108" s="244" t="s">
        <v>119</v>
      </c>
    </row>
    <row r="109" s="15" customFormat="1">
      <c r="A109" s="15"/>
      <c r="B109" s="245"/>
      <c r="C109" s="246"/>
      <c r="D109" s="222" t="s">
        <v>132</v>
      </c>
      <c r="E109" s="247" t="s">
        <v>19</v>
      </c>
      <c r="F109" s="248" t="s">
        <v>150</v>
      </c>
      <c r="G109" s="246"/>
      <c r="H109" s="249">
        <v>474</v>
      </c>
      <c r="I109" s="250"/>
      <c r="J109" s="246"/>
      <c r="K109" s="246"/>
      <c r="L109" s="251"/>
      <c r="M109" s="252"/>
      <c r="N109" s="253"/>
      <c r="O109" s="253"/>
      <c r="P109" s="253"/>
      <c r="Q109" s="253"/>
      <c r="R109" s="253"/>
      <c r="S109" s="253"/>
      <c r="T109" s="254"/>
      <c r="U109" s="15"/>
      <c r="V109" s="15"/>
      <c r="W109" s="15"/>
      <c r="X109" s="15"/>
      <c r="Y109" s="15"/>
      <c r="Z109" s="15"/>
      <c r="AA109" s="15"/>
      <c r="AB109" s="15"/>
      <c r="AC109" s="15"/>
      <c r="AD109" s="15"/>
      <c r="AE109" s="15"/>
      <c r="AT109" s="255" t="s">
        <v>132</v>
      </c>
      <c r="AU109" s="255" t="s">
        <v>81</v>
      </c>
      <c r="AV109" s="15" t="s">
        <v>126</v>
      </c>
      <c r="AW109" s="15" t="s">
        <v>33</v>
      </c>
      <c r="AX109" s="15" t="s">
        <v>77</v>
      </c>
      <c r="AY109" s="255" t="s">
        <v>119</v>
      </c>
    </row>
    <row r="110" s="2" customFormat="1" ht="37.8" customHeight="1">
      <c r="A110" s="38"/>
      <c r="B110" s="39"/>
      <c r="C110" s="204" t="s">
        <v>126</v>
      </c>
      <c r="D110" s="204" t="s">
        <v>121</v>
      </c>
      <c r="E110" s="205" t="s">
        <v>151</v>
      </c>
      <c r="F110" s="206" t="s">
        <v>152</v>
      </c>
      <c r="G110" s="207" t="s">
        <v>124</v>
      </c>
      <c r="H110" s="208">
        <v>66</v>
      </c>
      <c r="I110" s="209"/>
      <c r="J110" s="210">
        <f>ROUND(I110*H110,2)</f>
        <v>0</v>
      </c>
      <c r="K110" s="206" t="s">
        <v>125</v>
      </c>
      <c r="L110" s="44"/>
      <c r="M110" s="211" t="s">
        <v>19</v>
      </c>
      <c r="N110" s="212" t="s">
        <v>43</v>
      </c>
      <c r="O110" s="84"/>
      <c r="P110" s="213">
        <f>O110*H110</f>
        <v>0</v>
      </c>
      <c r="Q110" s="213">
        <v>0</v>
      </c>
      <c r="R110" s="213">
        <f>Q110*H110</f>
        <v>0</v>
      </c>
      <c r="S110" s="213">
        <v>0.17000000000000001</v>
      </c>
      <c r="T110" s="214">
        <f>S110*H110</f>
        <v>11.220000000000001</v>
      </c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R110" s="215" t="s">
        <v>126</v>
      </c>
      <c r="AT110" s="215" t="s">
        <v>121</v>
      </c>
      <c r="AU110" s="215" t="s">
        <v>81</v>
      </c>
      <c r="AY110" s="17" t="s">
        <v>119</v>
      </c>
      <c r="BE110" s="216">
        <f>IF(N110="základní",J110,0)</f>
        <v>0</v>
      </c>
      <c r="BF110" s="216">
        <f>IF(N110="snížená",J110,0)</f>
        <v>0</v>
      </c>
      <c r="BG110" s="216">
        <f>IF(N110="zákl. přenesená",J110,0)</f>
        <v>0</v>
      </c>
      <c r="BH110" s="216">
        <f>IF(N110="sníž. přenesená",J110,0)</f>
        <v>0</v>
      </c>
      <c r="BI110" s="216">
        <f>IF(N110="nulová",J110,0)</f>
        <v>0</v>
      </c>
      <c r="BJ110" s="17" t="s">
        <v>77</v>
      </c>
      <c r="BK110" s="216">
        <f>ROUND(I110*H110,2)</f>
        <v>0</v>
      </c>
      <c r="BL110" s="17" t="s">
        <v>126</v>
      </c>
      <c r="BM110" s="215" t="s">
        <v>153</v>
      </c>
    </row>
    <row r="111" s="2" customFormat="1">
      <c r="A111" s="38"/>
      <c r="B111" s="39"/>
      <c r="C111" s="40"/>
      <c r="D111" s="217" t="s">
        <v>128</v>
      </c>
      <c r="E111" s="40"/>
      <c r="F111" s="218" t="s">
        <v>154</v>
      </c>
      <c r="G111" s="40"/>
      <c r="H111" s="40"/>
      <c r="I111" s="219"/>
      <c r="J111" s="40"/>
      <c r="K111" s="40"/>
      <c r="L111" s="44"/>
      <c r="M111" s="220"/>
      <c r="N111" s="221"/>
      <c r="O111" s="84"/>
      <c r="P111" s="84"/>
      <c r="Q111" s="84"/>
      <c r="R111" s="84"/>
      <c r="S111" s="84"/>
      <c r="T111" s="85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T111" s="17" t="s">
        <v>128</v>
      </c>
      <c r="AU111" s="17" t="s">
        <v>81</v>
      </c>
    </row>
    <row r="112" s="13" customFormat="1">
      <c r="A112" s="13"/>
      <c r="B112" s="224"/>
      <c r="C112" s="225"/>
      <c r="D112" s="222" t="s">
        <v>132</v>
      </c>
      <c r="E112" s="226" t="s">
        <v>19</v>
      </c>
      <c r="F112" s="227" t="s">
        <v>155</v>
      </c>
      <c r="G112" s="225"/>
      <c r="H112" s="226" t="s">
        <v>19</v>
      </c>
      <c r="I112" s="228"/>
      <c r="J112" s="225"/>
      <c r="K112" s="225"/>
      <c r="L112" s="229"/>
      <c r="M112" s="230"/>
      <c r="N112" s="231"/>
      <c r="O112" s="231"/>
      <c r="P112" s="231"/>
      <c r="Q112" s="231"/>
      <c r="R112" s="231"/>
      <c r="S112" s="231"/>
      <c r="T112" s="232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33" t="s">
        <v>132</v>
      </c>
      <c r="AU112" s="233" t="s">
        <v>81</v>
      </c>
      <c r="AV112" s="13" t="s">
        <v>77</v>
      </c>
      <c r="AW112" s="13" t="s">
        <v>33</v>
      </c>
      <c r="AX112" s="13" t="s">
        <v>72</v>
      </c>
      <c r="AY112" s="233" t="s">
        <v>119</v>
      </c>
    </row>
    <row r="113" s="13" customFormat="1">
      <c r="A113" s="13"/>
      <c r="B113" s="224"/>
      <c r="C113" s="225"/>
      <c r="D113" s="222" t="s">
        <v>132</v>
      </c>
      <c r="E113" s="226" t="s">
        <v>19</v>
      </c>
      <c r="F113" s="227" t="s">
        <v>156</v>
      </c>
      <c r="G113" s="225"/>
      <c r="H113" s="226" t="s">
        <v>19</v>
      </c>
      <c r="I113" s="228"/>
      <c r="J113" s="225"/>
      <c r="K113" s="225"/>
      <c r="L113" s="229"/>
      <c r="M113" s="230"/>
      <c r="N113" s="231"/>
      <c r="O113" s="231"/>
      <c r="P113" s="231"/>
      <c r="Q113" s="231"/>
      <c r="R113" s="231"/>
      <c r="S113" s="231"/>
      <c r="T113" s="232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33" t="s">
        <v>132</v>
      </c>
      <c r="AU113" s="233" t="s">
        <v>81</v>
      </c>
      <c r="AV113" s="13" t="s">
        <v>77</v>
      </c>
      <c r="AW113" s="13" t="s">
        <v>33</v>
      </c>
      <c r="AX113" s="13" t="s">
        <v>72</v>
      </c>
      <c r="AY113" s="233" t="s">
        <v>119</v>
      </c>
    </row>
    <row r="114" s="14" customFormat="1">
      <c r="A114" s="14"/>
      <c r="B114" s="234"/>
      <c r="C114" s="235"/>
      <c r="D114" s="222" t="s">
        <v>132</v>
      </c>
      <c r="E114" s="236" t="s">
        <v>19</v>
      </c>
      <c r="F114" s="237" t="s">
        <v>157</v>
      </c>
      <c r="G114" s="235"/>
      <c r="H114" s="238">
        <v>66</v>
      </c>
      <c r="I114" s="239"/>
      <c r="J114" s="235"/>
      <c r="K114" s="235"/>
      <c r="L114" s="240"/>
      <c r="M114" s="241"/>
      <c r="N114" s="242"/>
      <c r="O114" s="242"/>
      <c r="P114" s="242"/>
      <c r="Q114" s="242"/>
      <c r="R114" s="242"/>
      <c r="S114" s="242"/>
      <c r="T114" s="243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T114" s="244" t="s">
        <v>132</v>
      </c>
      <c r="AU114" s="244" t="s">
        <v>81</v>
      </c>
      <c r="AV114" s="14" t="s">
        <v>81</v>
      </c>
      <c r="AW114" s="14" t="s">
        <v>33</v>
      </c>
      <c r="AX114" s="14" t="s">
        <v>77</v>
      </c>
      <c r="AY114" s="244" t="s">
        <v>119</v>
      </c>
    </row>
    <row r="115" s="2" customFormat="1" ht="37.8" customHeight="1">
      <c r="A115" s="38"/>
      <c r="B115" s="39"/>
      <c r="C115" s="204" t="s">
        <v>158</v>
      </c>
      <c r="D115" s="204" t="s">
        <v>121</v>
      </c>
      <c r="E115" s="205" t="s">
        <v>159</v>
      </c>
      <c r="F115" s="206" t="s">
        <v>160</v>
      </c>
      <c r="G115" s="207" t="s">
        <v>124</v>
      </c>
      <c r="H115" s="208">
        <v>426</v>
      </c>
      <c r="I115" s="209"/>
      <c r="J115" s="210">
        <f>ROUND(I115*H115,2)</f>
        <v>0</v>
      </c>
      <c r="K115" s="206" t="s">
        <v>125</v>
      </c>
      <c r="L115" s="44"/>
      <c r="M115" s="211" t="s">
        <v>19</v>
      </c>
      <c r="N115" s="212" t="s">
        <v>43</v>
      </c>
      <c r="O115" s="84"/>
      <c r="P115" s="213">
        <f>O115*H115</f>
        <v>0</v>
      </c>
      <c r="Q115" s="213">
        <v>0</v>
      </c>
      <c r="R115" s="213">
        <f>Q115*H115</f>
        <v>0</v>
      </c>
      <c r="S115" s="213">
        <v>0.28999999999999998</v>
      </c>
      <c r="T115" s="214">
        <f>S115*H115</f>
        <v>123.53999999999999</v>
      </c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R115" s="215" t="s">
        <v>126</v>
      </c>
      <c r="AT115" s="215" t="s">
        <v>121</v>
      </c>
      <c r="AU115" s="215" t="s">
        <v>81</v>
      </c>
      <c r="AY115" s="17" t="s">
        <v>119</v>
      </c>
      <c r="BE115" s="216">
        <f>IF(N115="základní",J115,0)</f>
        <v>0</v>
      </c>
      <c r="BF115" s="216">
        <f>IF(N115="snížená",J115,0)</f>
        <v>0</v>
      </c>
      <c r="BG115" s="216">
        <f>IF(N115="zákl. přenesená",J115,0)</f>
        <v>0</v>
      </c>
      <c r="BH115" s="216">
        <f>IF(N115="sníž. přenesená",J115,0)</f>
        <v>0</v>
      </c>
      <c r="BI115" s="216">
        <f>IF(N115="nulová",J115,0)</f>
        <v>0</v>
      </c>
      <c r="BJ115" s="17" t="s">
        <v>77</v>
      </c>
      <c r="BK115" s="216">
        <f>ROUND(I115*H115,2)</f>
        <v>0</v>
      </c>
      <c r="BL115" s="17" t="s">
        <v>126</v>
      </c>
      <c r="BM115" s="215" t="s">
        <v>161</v>
      </c>
    </row>
    <row r="116" s="2" customFormat="1">
      <c r="A116" s="38"/>
      <c r="B116" s="39"/>
      <c r="C116" s="40"/>
      <c r="D116" s="217" t="s">
        <v>128</v>
      </c>
      <c r="E116" s="40"/>
      <c r="F116" s="218" t="s">
        <v>162</v>
      </c>
      <c r="G116" s="40"/>
      <c r="H116" s="40"/>
      <c r="I116" s="219"/>
      <c r="J116" s="40"/>
      <c r="K116" s="40"/>
      <c r="L116" s="44"/>
      <c r="M116" s="220"/>
      <c r="N116" s="221"/>
      <c r="O116" s="84"/>
      <c r="P116" s="84"/>
      <c r="Q116" s="84"/>
      <c r="R116" s="84"/>
      <c r="S116" s="84"/>
      <c r="T116" s="85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T116" s="17" t="s">
        <v>128</v>
      </c>
      <c r="AU116" s="17" t="s">
        <v>81</v>
      </c>
    </row>
    <row r="117" s="13" customFormat="1">
      <c r="A117" s="13"/>
      <c r="B117" s="224"/>
      <c r="C117" s="225"/>
      <c r="D117" s="222" t="s">
        <v>132</v>
      </c>
      <c r="E117" s="226" t="s">
        <v>19</v>
      </c>
      <c r="F117" s="227" t="s">
        <v>163</v>
      </c>
      <c r="G117" s="225"/>
      <c r="H117" s="226" t="s">
        <v>19</v>
      </c>
      <c r="I117" s="228"/>
      <c r="J117" s="225"/>
      <c r="K117" s="225"/>
      <c r="L117" s="229"/>
      <c r="M117" s="230"/>
      <c r="N117" s="231"/>
      <c r="O117" s="231"/>
      <c r="P117" s="231"/>
      <c r="Q117" s="231"/>
      <c r="R117" s="231"/>
      <c r="S117" s="231"/>
      <c r="T117" s="232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33" t="s">
        <v>132</v>
      </c>
      <c r="AU117" s="233" t="s">
        <v>81</v>
      </c>
      <c r="AV117" s="13" t="s">
        <v>77</v>
      </c>
      <c r="AW117" s="13" t="s">
        <v>33</v>
      </c>
      <c r="AX117" s="13" t="s">
        <v>72</v>
      </c>
      <c r="AY117" s="233" t="s">
        <v>119</v>
      </c>
    </row>
    <row r="118" s="13" customFormat="1">
      <c r="A118" s="13"/>
      <c r="B118" s="224"/>
      <c r="C118" s="225"/>
      <c r="D118" s="222" t="s">
        <v>132</v>
      </c>
      <c r="E118" s="226" t="s">
        <v>19</v>
      </c>
      <c r="F118" s="227" t="s">
        <v>164</v>
      </c>
      <c r="G118" s="225"/>
      <c r="H118" s="226" t="s">
        <v>19</v>
      </c>
      <c r="I118" s="228"/>
      <c r="J118" s="225"/>
      <c r="K118" s="225"/>
      <c r="L118" s="229"/>
      <c r="M118" s="230"/>
      <c r="N118" s="231"/>
      <c r="O118" s="231"/>
      <c r="P118" s="231"/>
      <c r="Q118" s="231"/>
      <c r="R118" s="231"/>
      <c r="S118" s="231"/>
      <c r="T118" s="232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33" t="s">
        <v>132</v>
      </c>
      <c r="AU118" s="233" t="s">
        <v>81</v>
      </c>
      <c r="AV118" s="13" t="s">
        <v>77</v>
      </c>
      <c r="AW118" s="13" t="s">
        <v>33</v>
      </c>
      <c r="AX118" s="13" t="s">
        <v>72</v>
      </c>
      <c r="AY118" s="233" t="s">
        <v>119</v>
      </c>
    </row>
    <row r="119" s="14" customFormat="1">
      <c r="A119" s="14"/>
      <c r="B119" s="234"/>
      <c r="C119" s="235"/>
      <c r="D119" s="222" t="s">
        <v>132</v>
      </c>
      <c r="E119" s="236" t="s">
        <v>19</v>
      </c>
      <c r="F119" s="237" t="s">
        <v>165</v>
      </c>
      <c r="G119" s="235"/>
      <c r="H119" s="238">
        <v>68</v>
      </c>
      <c r="I119" s="239"/>
      <c r="J119" s="235"/>
      <c r="K119" s="235"/>
      <c r="L119" s="240"/>
      <c r="M119" s="241"/>
      <c r="N119" s="242"/>
      <c r="O119" s="242"/>
      <c r="P119" s="242"/>
      <c r="Q119" s="242"/>
      <c r="R119" s="242"/>
      <c r="S119" s="242"/>
      <c r="T119" s="243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T119" s="244" t="s">
        <v>132</v>
      </c>
      <c r="AU119" s="244" t="s">
        <v>81</v>
      </c>
      <c r="AV119" s="14" t="s">
        <v>81</v>
      </c>
      <c r="AW119" s="14" t="s">
        <v>33</v>
      </c>
      <c r="AX119" s="14" t="s">
        <v>72</v>
      </c>
      <c r="AY119" s="244" t="s">
        <v>119</v>
      </c>
    </row>
    <row r="120" s="13" customFormat="1">
      <c r="A120" s="13"/>
      <c r="B120" s="224"/>
      <c r="C120" s="225"/>
      <c r="D120" s="222" t="s">
        <v>132</v>
      </c>
      <c r="E120" s="226" t="s">
        <v>19</v>
      </c>
      <c r="F120" s="227" t="s">
        <v>166</v>
      </c>
      <c r="G120" s="225"/>
      <c r="H120" s="226" t="s">
        <v>19</v>
      </c>
      <c r="I120" s="228"/>
      <c r="J120" s="225"/>
      <c r="K120" s="225"/>
      <c r="L120" s="229"/>
      <c r="M120" s="230"/>
      <c r="N120" s="231"/>
      <c r="O120" s="231"/>
      <c r="P120" s="231"/>
      <c r="Q120" s="231"/>
      <c r="R120" s="231"/>
      <c r="S120" s="231"/>
      <c r="T120" s="232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33" t="s">
        <v>132</v>
      </c>
      <c r="AU120" s="233" t="s">
        <v>81</v>
      </c>
      <c r="AV120" s="13" t="s">
        <v>77</v>
      </c>
      <c r="AW120" s="13" t="s">
        <v>33</v>
      </c>
      <c r="AX120" s="13" t="s">
        <v>72</v>
      </c>
      <c r="AY120" s="233" t="s">
        <v>119</v>
      </c>
    </row>
    <row r="121" s="13" customFormat="1">
      <c r="A121" s="13"/>
      <c r="B121" s="224"/>
      <c r="C121" s="225"/>
      <c r="D121" s="222" t="s">
        <v>132</v>
      </c>
      <c r="E121" s="226" t="s">
        <v>19</v>
      </c>
      <c r="F121" s="227" t="s">
        <v>167</v>
      </c>
      <c r="G121" s="225"/>
      <c r="H121" s="226" t="s">
        <v>19</v>
      </c>
      <c r="I121" s="228"/>
      <c r="J121" s="225"/>
      <c r="K121" s="225"/>
      <c r="L121" s="229"/>
      <c r="M121" s="230"/>
      <c r="N121" s="231"/>
      <c r="O121" s="231"/>
      <c r="P121" s="231"/>
      <c r="Q121" s="231"/>
      <c r="R121" s="231"/>
      <c r="S121" s="231"/>
      <c r="T121" s="232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33" t="s">
        <v>132</v>
      </c>
      <c r="AU121" s="233" t="s">
        <v>81</v>
      </c>
      <c r="AV121" s="13" t="s">
        <v>77</v>
      </c>
      <c r="AW121" s="13" t="s">
        <v>33</v>
      </c>
      <c r="AX121" s="13" t="s">
        <v>72</v>
      </c>
      <c r="AY121" s="233" t="s">
        <v>119</v>
      </c>
    </row>
    <row r="122" s="14" customFormat="1">
      <c r="A122" s="14"/>
      <c r="B122" s="234"/>
      <c r="C122" s="235"/>
      <c r="D122" s="222" t="s">
        <v>132</v>
      </c>
      <c r="E122" s="236" t="s">
        <v>19</v>
      </c>
      <c r="F122" s="237" t="s">
        <v>168</v>
      </c>
      <c r="G122" s="235"/>
      <c r="H122" s="238">
        <v>90</v>
      </c>
      <c r="I122" s="239"/>
      <c r="J122" s="235"/>
      <c r="K122" s="235"/>
      <c r="L122" s="240"/>
      <c r="M122" s="241"/>
      <c r="N122" s="242"/>
      <c r="O122" s="242"/>
      <c r="P122" s="242"/>
      <c r="Q122" s="242"/>
      <c r="R122" s="242"/>
      <c r="S122" s="242"/>
      <c r="T122" s="243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44" t="s">
        <v>132</v>
      </c>
      <c r="AU122" s="244" t="s">
        <v>81</v>
      </c>
      <c r="AV122" s="14" t="s">
        <v>81</v>
      </c>
      <c r="AW122" s="14" t="s">
        <v>33</v>
      </c>
      <c r="AX122" s="14" t="s">
        <v>72</v>
      </c>
      <c r="AY122" s="244" t="s">
        <v>119</v>
      </c>
    </row>
    <row r="123" s="13" customFormat="1">
      <c r="A123" s="13"/>
      <c r="B123" s="224"/>
      <c r="C123" s="225"/>
      <c r="D123" s="222" t="s">
        <v>132</v>
      </c>
      <c r="E123" s="226" t="s">
        <v>19</v>
      </c>
      <c r="F123" s="227" t="s">
        <v>146</v>
      </c>
      <c r="G123" s="225"/>
      <c r="H123" s="226" t="s">
        <v>19</v>
      </c>
      <c r="I123" s="228"/>
      <c r="J123" s="225"/>
      <c r="K123" s="225"/>
      <c r="L123" s="229"/>
      <c r="M123" s="230"/>
      <c r="N123" s="231"/>
      <c r="O123" s="231"/>
      <c r="P123" s="231"/>
      <c r="Q123" s="231"/>
      <c r="R123" s="231"/>
      <c r="S123" s="231"/>
      <c r="T123" s="232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33" t="s">
        <v>132</v>
      </c>
      <c r="AU123" s="233" t="s">
        <v>81</v>
      </c>
      <c r="AV123" s="13" t="s">
        <v>77</v>
      </c>
      <c r="AW123" s="13" t="s">
        <v>33</v>
      </c>
      <c r="AX123" s="13" t="s">
        <v>72</v>
      </c>
      <c r="AY123" s="233" t="s">
        <v>119</v>
      </c>
    </row>
    <row r="124" s="13" customFormat="1">
      <c r="A124" s="13"/>
      <c r="B124" s="224"/>
      <c r="C124" s="225"/>
      <c r="D124" s="222" t="s">
        <v>132</v>
      </c>
      <c r="E124" s="226" t="s">
        <v>19</v>
      </c>
      <c r="F124" s="227" t="s">
        <v>169</v>
      </c>
      <c r="G124" s="225"/>
      <c r="H124" s="226" t="s">
        <v>19</v>
      </c>
      <c r="I124" s="228"/>
      <c r="J124" s="225"/>
      <c r="K124" s="225"/>
      <c r="L124" s="229"/>
      <c r="M124" s="230"/>
      <c r="N124" s="231"/>
      <c r="O124" s="231"/>
      <c r="P124" s="231"/>
      <c r="Q124" s="231"/>
      <c r="R124" s="231"/>
      <c r="S124" s="231"/>
      <c r="T124" s="232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33" t="s">
        <v>132</v>
      </c>
      <c r="AU124" s="233" t="s">
        <v>81</v>
      </c>
      <c r="AV124" s="13" t="s">
        <v>77</v>
      </c>
      <c r="AW124" s="13" t="s">
        <v>33</v>
      </c>
      <c r="AX124" s="13" t="s">
        <v>72</v>
      </c>
      <c r="AY124" s="233" t="s">
        <v>119</v>
      </c>
    </row>
    <row r="125" s="14" customFormat="1">
      <c r="A125" s="14"/>
      <c r="B125" s="234"/>
      <c r="C125" s="235"/>
      <c r="D125" s="222" t="s">
        <v>132</v>
      </c>
      <c r="E125" s="236" t="s">
        <v>19</v>
      </c>
      <c r="F125" s="237" t="s">
        <v>147</v>
      </c>
      <c r="G125" s="235"/>
      <c r="H125" s="238">
        <v>133</v>
      </c>
      <c r="I125" s="239"/>
      <c r="J125" s="235"/>
      <c r="K125" s="235"/>
      <c r="L125" s="240"/>
      <c r="M125" s="241"/>
      <c r="N125" s="242"/>
      <c r="O125" s="242"/>
      <c r="P125" s="242"/>
      <c r="Q125" s="242"/>
      <c r="R125" s="242"/>
      <c r="S125" s="242"/>
      <c r="T125" s="243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244" t="s">
        <v>132</v>
      </c>
      <c r="AU125" s="244" t="s">
        <v>81</v>
      </c>
      <c r="AV125" s="14" t="s">
        <v>81</v>
      </c>
      <c r="AW125" s="14" t="s">
        <v>33</v>
      </c>
      <c r="AX125" s="14" t="s">
        <v>72</v>
      </c>
      <c r="AY125" s="244" t="s">
        <v>119</v>
      </c>
    </row>
    <row r="126" s="13" customFormat="1">
      <c r="A126" s="13"/>
      <c r="B126" s="224"/>
      <c r="C126" s="225"/>
      <c r="D126" s="222" t="s">
        <v>132</v>
      </c>
      <c r="E126" s="226" t="s">
        <v>19</v>
      </c>
      <c r="F126" s="227" t="s">
        <v>170</v>
      </c>
      <c r="G126" s="225"/>
      <c r="H126" s="226" t="s">
        <v>19</v>
      </c>
      <c r="I126" s="228"/>
      <c r="J126" s="225"/>
      <c r="K126" s="225"/>
      <c r="L126" s="229"/>
      <c r="M126" s="230"/>
      <c r="N126" s="231"/>
      <c r="O126" s="231"/>
      <c r="P126" s="231"/>
      <c r="Q126" s="231"/>
      <c r="R126" s="231"/>
      <c r="S126" s="231"/>
      <c r="T126" s="232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33" t="s">
        <v>132</v>
      </c>
      <c r="AU126" s="233" t="s">
        <v>81</v>
      </c>
      <c r="AV126" s="13" t="s">
        <v>77</v>
      </c>
      <c r="AW126" s="13" t="s">
        <v>33</v>
      </c>
      <c r="AX126" s="13" t="s">
        <v>72</v>
      </c>
      <c r="AY126" s="233" t="s">
        <v>119</v>
      </c>
    </row>
    <row r="127" s="13" customFormat="1">
      <c r="A127" s="13"/>
      <c r="B127" s="224"/>
      <c r="C127" s="225"/>
      <c r="D127" s="222" t="s">
        <v>132</v>
      </c>
      <c r="E127" s="226" t="s">
        <v>19</v>
      </c>
      <c r="F127" s="227" t="s">
        <v>171</v>
      </c>
      <c r="G127" s="225"/>
      <c r="H127" s="226" t="s">
        <v>19</v>
      </c>
      <c r="I127" s="228"/>
      <c r="J127" s="225"/>
      <c r="K127" s="225"/>
      <c r="L127" s="229"/>
      <c r="M127" s="230"/>
      <c r="N127" s="231"/>
      <c r="O127" s="231"/>
      <c r="P127" s="231"/>
      <c r="Q127" s="231"/>
      <c r="R127" s="231"/>
      <c r="S127" s="231"/>
      <c r="T127" s="232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33" t="s">
        <v>132</v>
      </c>
      <c r="AU127" s="233" t="s">
        <v>81</v>
      </c>
      <c r="AV127" s="13" t="s">
        <v>77</v>
      </c>
      <c r="AW127" s="13" t="s">
        <v>33</v>
      </c>
      <c r="AX127" s="13" t="s">
        <v>72</v>
      </c>
      <c r="AY127" s="233" t="s">
        <v>119</v>
      </c>
    </row>
    <row r="128" s="14" customFormat="1">
      <c r="A128" s="14"/>
      <c r="B128" s="234"/>
      <c r="C128" s="235"/>
      <c r="D128" s="222" t="s">
        <v>132</v>
      </c>
      <c r="E128" s="236" t="s">
        <v>19</v>
      </c>
      <c r="F128" s="237" t="s">
        <v>172</v>
      </c>
      <c r="G128" s="235"/>
      <c r="H128" s="238">
        <v>135</v>
      </c>
      <c r="I128" s="239"/>
      <c r="J128" s="235"/>
      <c r="K128" s="235"/>
      <c r="L128" s="240"/>
      <c r="M128" s="241"/>
      <c r="N128" s="242"/>
      <c r="O128" s="242"/>
      <c r="P128" s="242"/>
      <c r="Q128" s="242"/>
      <c r="R128" s="242"/>
      <c r="S128" s="242"/>
      <c r="T128" s="243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44" t="s">
        <v>132</v>
      </c>
      <c r="AU128" s="244" t="s">
        <v>81</v>
      </c>
      <c r="AV128" s="14" t="s">
        <v>81</v>
      </c>
      <c r="AW128" s="14" t="s">
        <v>33</v>
      </c>
      <c r="AX128" s="14" t="s">
        <v>72</v>
      </c>
      <c r="AY128" s="244" t="s">
        <v>119</v>
      </c>
    </row>
    <row r="129" s="15" customFormat="1">
      <c r="A129" s="15"/>
      <c r="B129" s="245"/>
      <c r="C129" s="246"/>
      <c r="D129" s="222" t="s">
        <v>132</v>
      </c>
      <c r="E129" s="247" t="s">
        <v>19</v>
      </c>
      <c r="F129" s="248" t="s">
        <v>150</v>
      </c>
      <c r="G129" s="246"/>
      <c r="H129" s="249">
        <v>426</v>
      </c>
      <c r="I129" s="250"/>
      <c r="J129" s="246"/>
      <c r="K129" s="246"/>
      <c r="L129" s="251"/>
      <c r="M129" s="252"/>
      <c r="N129" s="253"/>
      <c r="O129" s="253"/>
      <c r="P129" s="253"/>
      <c r="Q129" s="253"/>
      <c r="R129" s="253"/>
      <c r="S129" s="253"/>
      <c r="T129" s="254"/>
      <c r="U129" s="15"/>
      <c r="V129" s="15"/>
      <c r="W129" s="15"/>
      <c r="X129" s="15"/>
      <c r="Y129" s="15"/>
      <c r="Z129" s="15"/>
      <c r="AA129" s="15"/>
      <c r="AB129" s="15"/>
      <c r="AC129" s="15"/>
      <c r="AD129" s="15"/>
      <c r="AE129" s="15"/>
      <c r="AT129" s="255" t="s">
        <v>132</v>
      </c>
      <c r="AU129" s="255" t="s">
        <v>81</v>
      </c>
      <c r="AV129" s="15" t="s">
        <v>126</v>
      </c>
      <c r="AW129" s="15" t="s">
        <v>33</v>
      </c>
      <c r="AX129" s="15" t="s">
        <v>77</v>
      </c>
      <c r="AY129" s="255" t="s">
        <v>119</v>
      </c>
    </row>
    <row r="130" s="2" customFormat="1" ht="37.8" customHeight="1">
      <c r="A130" s="38"/>
      <c r="B130" s="39"/>
      <c r="C130" s="204" t="s">
        <v>173</v>
      </c>
      <c r="D130" s="204" t="s">
        <v>121</v>
      </c>
      <c r="E130" s="205" t="s">
        <v>174</v>
      </c>
      <c r="F130" s="206" t="s">
        <v>175</v>
      </c>
      <c r="G130" s="207" t="s">
        <v>124</v>
      </c>
      <c r="H130" s="208">
        <v>90</v>
      </c>
      <c r="I130" s="209"/>
      <c r="J130" s="210">
        <f>ROUND(I130*H130,2)</f>
        <v>0</v>
      </c>
      <c r="K130" s="206" t="s">
        <v>125</v>
      </c>
      <c r="L130" s="44"/>
      <c r="M130" s="211" t="s">
        <v>19</v>
      </c>
      <c r="N130" s="212" t="s">
        <v>43</v>
      </c>
      <c r="O130" s="84"/>
      <c r="P130" s="213">
        <f>O130*H130</f>
        <v>0</v>
      </c>
      <c r="Q130" s="213">
        <v>0</v>
      </c>
      <c r="R130" s="213">
        <f>Q130*H130</f>
        <v>0</v>
      </c>
      <c r="S130" s="213">
        <v>0.625</v>
      </c>
      <c r="T130" s="214">
        <f>S130*H130</f>
        <v>56.25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15" t="s">
        <v>126</v>
      </c>
      <c r="AT130" s="215" t="s">
        <v>121</v>
      </c>
      <c r="AU130" s="215" t="s">
        <v>81</v>
      </c>
      <c r="AY130" s="17" t="s">
        <v>119</v>
      </c>
      <c r="BE130" s="216">
        <f>IF(N130="základní",J130,0)</f>
        <v>0</v>
      </c>
      <c r="BF130" s="216">
        <f>IF(N130="snížená",J130,0)</f>
        <v>0</v>
      </c>
      <c r="BG130" s="216">
        <f>IF(N130="zákl. přenesená",J130,0)</f>
        <v>0</v>
      </c>
      <c r="BH130" s="216">
        <f>IF(N130="sníž. přenesená",J130,0)</f>
        <v>0</v>
      </c>
      <c r="BI130" s="216">
        <f>IF(N130="nulová",J130,0)</f>
        <v>0</v>
      </c>
      <c r="BJ130" s="17" t="s">
        <v>77</v>
      </c>
      <c r="BK130" s="216">
        <f>ROUND(I130*H130,2)</f>
        <v>0</v>
      </c>
      <c r="BL130" s="17" t="s">
        <v>126</v>
      </c>
      <c r="BM130" s="215" t="s">
        <v>176</v>
      </c>
    </row>
    <row r="131" s="2" customFormat="1">
      <c r="A131" s="38"/>
      <c r="B131" s="39"/>
      <c r="C131" s="40"/>
      <c r="D131" s="217" t="s">
        <v>128</v>
      </c>
      <c r="E131" s="40"/>
      <c r="F131" s="218" t="s">
        <v>177</v>
      </c>
      <c r="G131" s="40"/>
      <c r="H131" s="40"/>
      <c r="I131" s="219"/>
      <c r="J131" s="40"/>
      <c r="K131" s="40"/>
      <c r="L131" s="44"/>
      <c r="M131" s="220"/>
      <c r="N131" s="221"/>
      <c r="O131" s="84"/>
      <c r="P131" s="84"/>
      <c r="Q131" s="84"/>
      <c r="R131" s="84"/>
      <c r="S131" s="84"/>
      <c r="T131" s="85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7" t="s">
        <v>128</v>
      </c>
      <c r="AU131" s="17" t="s">
        <v>81</v>
      </c>
    </row>
    <row r="132" s="13" customFormat="1">
      <c r="A132" s="13"/>
      <c r="B132" s="224"/>
      <c r="C132" s="225"/>
      <c r="D132" s="222" t="s">
        <v>132</v>
      </c>
      <c r="E132" s="226" t="s">
        <v>19</v>
      </c>
      <c r="F132" s="227" t="s">
        <v>166</v>
      </c>
      <c r="G132" s="225"/>
      <c r="H132" s="226" t="s">
        <v>19</v>
      </c>
      <c r="I132" s="228"/>
      <c r="J132" s="225"/>
      <c r="K132" s="225"/>
      <c r="L132" s="229"/>
      <c r="M132" s="230"/>
      <c r="N132" s="231"/>
      <c r="O132" s="231"/>
      <c r="P132" s="231"/>
      <c r="Q132" s="231"/>
      <c r="R132" s="231"/>
      <c r="S132" s="231"/>
      <c r="T132" s="232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33" t="s">
        <v>132</v>
      </c>
      <c r="AU132" s="233" t="s">
        <v>81</v>
      </c>
      <c r="AV132" s="13" t="s">
        <v>77</v>
      </c>
      <c r="AW132" s="13" t="s">
        <v>33</v>
      </c>
      <c r="AX132" s="13" t="s">
        <v>72</v>
      </c>
      <c r="AY132" s="233" t="s">
        <v>119</v>
      </c>
    </row>
    <row r="133" s="13" customFormat="1">
      <c r="A133" s="13"/>
      <c r="B133" s="224"/>
      <c r="C133" s="225"/>
      <c r="D133" s="222" t="s">
        <v>132</v>
      </c>
      <c r="E133" s="226" t="s">
        <v>19</v>
      </c>
      <c r="F133" s="227" t="s">
        <v>178</v>
      </c>
      <c r="G133" s="225"/>
      <c r="H133" s="226" t="s">
        <v>19</v>
      </c>
      <c r="I133" s="228"/>
      <c r="J133" s="225"/>
      <c r="K133" s="225"/>
      <c r="L133" s="229"/>
      <c r="M133" s="230"/>
      <c r="N133" s="231"/>
      <c r="O133" s="231"/>
      <c r="P133" s="231"/>
      <c r="Q133" s="231"/>
      <c r="R133" s="231"/>
      <c r="S133" s="231"/>
      <c r="T133" s="232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33" t="s">
        <v>132</v>
      </c>
      <c r="AU133" s="233" t="s">
        <v>81</v>
      </c>
      <c r="AV133" s="13" t="s">
        <v>77</v>
      </c>
      <c r="AW133" s="13" t="s">
        <v>33</v>
      </c>
      <c r="AX133" s="13" t="s">
        <v>72</v>
      </c>
      <c r="AY133" s="233" t="s">
        <v>119</v>
      </c>
    </row>
    <row r="134" s="14" customFormat="1">
      <c r="A134" s="14"/>
      <c r="B134" s="234"/>
      <c r="C134" s="235"/>
      <c r="D134" s="222" t="s">
        <v>132</v>
      </c>
      <c r="E134" s="236" t="s">
        <v>19</v>
      </c>
      <c r="F134" s="237" t="s">
        <v>168</v>
      </c>
      <c r="G134" s="235"/>
      <c r="H134" s="238">
        <v>90</v>
      </c>
      <c r="I134" s="239"/>
      <c r="J134" s="235"/>
      <c r="K134" s="235"/>
      <c r="L134" s="240"/>
      <c r="M134" s="241"/>
      <c r="N134" s="242"/>
      <c r="O134" s="242"/>
      <c r="P134" s="242"/>
      <c r="Q134" s="242"/>
      <c r="R134" s="242"/>
      <c r="S134" s="242"/>
      <c r="T134" s="243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44" t="s">
        <v>132</v>
      </c>
      <c r="AU134" s="244" t="s">
        <v>81</v>
      </c>
      <c r="AV134" s="14" t="s">
        <v>81</v>
      </c>
      <c r="AW134" s="14" t="s">
        <v>33</v>
      </c>
      <c r="AX134" s="14" t="s">
        <v>77</v>
      </c>
      <c r="AY134" s="244" t="s">
        <v>119</v>
      </c>
    </row>
    <row r="135" s="2" customFormat="1" ht="37.8" customHeight="1">
      <c r="A135" s="38"/>
      <c r="B135" s="39"/>
      <c r="C135" s="204" t="s">
        <v>179</v>
      </c>
      <c r="D135" s="204" t="s">
        <v>121</v>
      </c>
      <c r="E135" s="205" t="s">
        <v>180</v>
      </c>
      <c r="F135" s="206" t="s">
        <v>181</v>
      </c>
      <c r="G135" s="207" t="s">
        <v>124</v>
      </c>
      <c r="H135" s="208">
        <v>68</v>
      </c>
      <c r="I135" s="209"/>
      <c r="J135" s="210">
        <f>ROUND(I135*H135,2)</f>
        <v>0</v>
      </c>
      <c r="K135" s="206" t="s">
        <v>125</v>
      </c>
      <c r="L135" s="44"/>
      <c r="M135" s="211" t="s">
        <v>19</v>
      </c>
      <c r="N135" s="212" t="s">
        <v>43</v>
      </c>
      <c r="O135" s="84"/>
      <c r="P135" s="213">
        <f>O135*H135</f>
        <v>0</v>
      </c>
      <c r="Q135" s="213">
        <v>0</v>
      </c>
      <c r="R135" s="213">
        <f>Q135*H135</f>
        <v>0</v>
      </c>
      <c r="S135" s="213">
        <v>0.22</v>
      </c>
      <c r="T135" s="214">
        <f>S135*H135</f>
        <v>14.960000000000001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15" t="s">
        <v>126</v>
      </c>
      <c r="AT135" s="215" t="s">
        <v>121</v>
      </c>
      <c r="AU135" s="215" t="s">
        <v>81</v>
      </c>
      <c r="AY135" s="17" t="s">
        <v>119</v>
      </c>
      <c r="BE135" s="216">
        <f>IF(N135="základní",J135,0)</f>
        <v>0</v>
      </c>
      <c r="BF135" s="216">
        <f>IF(N135="snížená",J135,0)</f>
        <v>0</v>
      </c>
      <c r="BG135" s="216">
        <f>IF(N135="zákl. přenesená",J135,0)</f>
        <v>0</v>
      </c>
      <c r="BH135" s="216">
        <f>IF(N135="sníž. přenesená",J135,0)</f>
        <v>0</v>
      </c>
      <c r="BI135" s="216">
        <f>IF(N135="nulová",J135,0)</f>
        <v>0</v>
      </c>
      <c r="BJ135" s="17" t="s">
        <v>77</v>
      </c>
      <c r="BK135" s="216">
        <f>ROUND(I135*H135,2)</f>
        <v>0</v>
      </c>
      <c r="BL135" s="17" t="s">
        <v>126</v>
      </c>
      <c r="BM135" s="215" t="s">
        <v>182</v>
      </c>
    </row>
    <row r="136" s="2" customFormat="1">
      <c r="A136" s="38"/>
      <c r="B136" s="39"/>
      <c r="C136" s="40"/>
      <c r="D136" s="217" t="s">
        <v>128</v>
      </c>
      <c r="E136" s="40"/>
      <c r="F136" s="218" t="s">
        <v>183</v>
      </c>
      <c r="G136" s="40"/>
      <c r="H136" s="40"/>
      <c r="I136" s="219"/>
      <c r="J136" s="40"/>
      <c r="K136" s="40"/>
      <c r="L136" s="44"/>
      <c r="M136" s="220"/>
      <c r="N136" s="221"/>
      <c r="O136" s="84"/>
      <c r="P136" s="84"/>
      <c r="Q136" s="84"/>
      <c r="R136" s="84"/>
      <c r="S136" s="84"/>
      <c r="T136" s="85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T136" s="17" t="s">
        <v>128</v>
      </c>
      <c r="AU136" s="17" t="s">
        <v>81</v>
      </c>
    </row>
    <row r="137" s="13" customFormat="1">
      <c r="A137" s="13"/>
      <c r="B137" s="224"/>
      <c r="C137" s="225"/>
      <c r="D137" s="222" t="s">
        <v>132</v>
      </c>
      <c r="E137" s="226" t="s">
        <v>19</v>
      </c>
      <c r="F137" s="227" t="s">
        <v>163</v>
      </c>
      <c r="G137" s="225"/>
      <c r="H137" s="226" t="s">
        <v>19</v>
      </c>
      <c r="I137" s="228"/>
      <c r="J137" s="225"/>
      <c r="K137" s="225"/>
      <c r="L137" s="229"/>
      <c r="M137" s="230"/>
      <c r="N137" s="231"/>
      <c r="O137" s="231"/>
      <c r="P137" s="231"/>
      <c r="Q137" s="231"/>
      <c r="R137" s="231"/>
      <c r="S137" s="231"/>
      <c r="T137" s="232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33" t="s">
        <v>132</v>
      </c>
      <c r="AU137" s="233" t="s">
        <v>81</v>
      </c>
      <c r="AV137" s="13" t="s">
        <v>77</v>
      </c>
      <c r="AW137" s="13" t="s">
        <v>33</v>
      </c>
      <c r="AX137" s="13" t="s">
        <v>72</v>
      </c>
      <c r="AY137" s="233" t="s">
        <v>119</v>
      </c>
    </row>
    <row r="138" s="13" customFormat="1">
      <c r="A138" s="13"/>
      <c r="B138" s="224"/>
      <c r="C138" s="225"/>
      <c r="D138" s="222" t="s">
        <v>132</v>
      </c>
      <c r="E138" s="226" t="s">
        <v>19</v>
      </c>
      <c r="F138" s="227" t="s">
        <v>184</v>
      </c>
      <c r="G138" s="225"/>
      <c r="H138" s="226" t="s">
        <v>19</v>
      </c>
      <c r="I138" s="228"/>
      <c r="J138" s="225"/>
      <c r="K138" s="225"/>
      <c r="L138" s="229"/>
      <c r="M138" s="230"/>
      <c r="N138" s="231"/>
      <c r="O138" s="231"/>
      <c r="P138" s="231"/>
      <c r="Q138" s="231"/>
      <c r="R138" s="231"/>
      <c r="S138" s="231"/>
      <c r="T138" s="232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33" t="s">
        <v>132</v>
      </c>
      <c r="AU138" s="233" t="s">
        <v>81</v>
      </c>
      <c r="AV138" s="13" t="s">
        <v>77</v>
      </c>
      <c r="AW138" s="13" t="s">
        <v>33</v>
      </c>
      <c r="AX138" s="13" t="s">
        <v>72</v>
      </c>
      <c r="AY138" s="233" t="s">
        <v>119</v>
      </c>
    </row>
    <row r="139" s="14" customFormat="1">
      <c r="A139" s="14"/>
      <c r="B139" s="234"/>
      <c r="C139" s="235"/>
      <c r="D139" s="222" t="s">
        <v>132</v>
      </c>
      <c r="E139" s="236" t="s">
        <v>19</v>
      </c>
      <c r="F139" s="237" t="s">
        <v>165</v>
      </c>
      <c r="G139" s="235"/>
      <c r="H139" s="238">
        <v>68</v>
      </c>
      <c r="I139" s="239"/>
      <c r="J139" s="235"/>
      <c r="K139" s="235"/>
      <c r="L139" s="240"/>
      <c r="M139" s="241"/>
      <c r="N139" s="242"/>
      <c r="O139" s="242"/>
      <c r="P139" s="242"/>
      <c r="Q139" s="242"/>
      <c r="R139" s="242"/>
      <c r="S139" s="242"/>
      <c r="T139" s="243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44" t="s">
        <v>132</v>
      </c>
      <c r="AU139" s="244" t="s">
        <v>81</v>
      </c>
      <c r="AV139" s="14" t="s">
        <v>81</v>
      </c>
      <c r="AW139" s="14" t="s">
        <v>33</v>
      </c>
      <c r="AX139" s="14" t="s">
        <v>77</v>
      </c>
      <c r="AY139" s="244" t="s">
        <v>119</v>
      </c>
    </row>
    <row r="140" s="2" customFormat="1" ht="37.8" customHeight="1">
      <c r="A140" s="38"/>
      <c r="B140" s="39"/>
      <c r="C140" s="204" t="s">
        <v>185</v>
      </c>
      <c r="D140" s="204" t="s">
        <v>121</v>
      </c>
      <c r="E140" s="205" t="s">
        <v>186</v>
      </c>
      <c r="F140" s="206" t="s">
        <v>187</v>
      </c>
      <c r="G140" s="207" t="s">
        <v>124</v>
      </c>
      <c r="H140" s="208">
        <v>66</v>
      </c>
      <c r="I140" s="209"/>
      <c r="J140" s="210">
        <f>ROUND(I140*H140,2)</f>
        <v>0</v>
      </c>
      <c r="K140" s="206" t="s">
        <v>125</v>
      </c>
      <c r="L140" s="44"/>
      <c r="M140" s="211" t="s">
        <v>19</v>
      </c>
      <c r="N140" s="212" t="s">
        <v>43</v>
      </c>
      <c r="O140" s="84"/>
      <c r="P140" s="213">
        <f>O140*H140</f>
        <v>0</v>
      </c>
      <c r="Q140" s="213">
        <v>0</v>
      </c>
      <c r="R140" s="213">
        <f>Q140*H140</f>
        <v>0</v>
      </c>
      <c r="S140" s="213">
        <v>0.316</v>
      </c>
      <c r="T140" s="214">
        <f>S140*H140</f>
        <v>20.856000000000002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15" t="s">
        <v>126</v>
      </c>
      <c r="AT140" s="215" t="s">
        <v>121</v>
      </c>
      <c r="AU140" s="215" t="s">
        <v>81</v>
      </c>
      <c r="AY140" s="17" t="s">
        <v>119</v>
      </c>
      <c r="BE140" s="216">
        <f>IF(N140="základní",J140,0)</f>
        <v>0</v>
      </c>
      <c r="BF140" s="216">
        <f>IF(N140="snížená",J140,0)</f>
        <v>0</v>
      </c>
      <c r="BG140" s="216">
        <f>IF(N140="zákl. přenesená",J140,0)</f>
        <v>0</v>
      </c>
      <c r="BH140" s="216">
        <f>IF(N140="sníž. přenesená",J140,0)</f>
        <v>0</v>
      </c>
      <c r="BI140" s="216">
        <f>IF(N140="nulová",J140,0)</f>
        <v>0</v>
      </c>
      <c r="BJ140" s="17" t="s">
        <v>77</v>
      </c>
      <c r="BK140" s="216">
        <f>ROUND(I140*H140,2)</f>
        <v>0</v>
      </c>
      <c r="BL140" s="17" t="s">
        <v>126</v>
      </c>
      <c r="BM140" s="215" t="s">
        <v>188</v>
      </c>
    </row>
    <row r="141" s="2" customFormat="1">
      <c r="A141" s="38"/>
      <c r="B141" s="39"/>
      <c r="C141" s="40"/>
      <c r="D141" s="217" t="s">
        <v>128</v>
      </c>
      <c r="E141" s="40"/>
      <c r="F141" s="218" t="s">
        <v>189</v>
      </c>
      <c r="G141" s="40"/>
      <c r="H141" s="40"/>
      <c r="I141" s="219"/>
      <c r="J141" s="40"/>
      <c r="K141" s="40"/>
      <c r="L141" s="44"/>
      <c r="M141" s="220"/>
      <c r="N141" s="221"/>
      <c r="O141" s="84"/>
      <c r="P141" s="84"/>
      <c r="Q141" s="84"/>
      <c r="R141" s="84"/>
      <c r="S141" s="84"/>
      <c r="T141" s="85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T141" s="17" t="s">
        <v>128</v>
      </c>
      <c r="AU141" s="17" t="s">
        <v>81</v>
      </c>
    </row>
    <row r="142" s="13" customFormat="1">
      <c r="A142" s="13"/>
      <c r="B142" s="224"/>
      <c r="C142" s="225"/>
      <c r="D142" s="222" t="s">
        <v>132</v>
      </c>
      <c r="E142" s="226" t="s">
        <v>19</v>
      </c>
      <c r="F142" s="227" t="s">
        <v>155</v>
      </c>
      <c r="G142" s="225"/>
      <c r="H142" s="226" t="s">
        <v>19</v>
      </c>
      <c r="I142" s="228"/>
      <c r="J142" s="225"/>
      <c r="K142" s="225"/>
      <c r="L142" s="229"/>
      <c r="M142" s="230"/>
      <c r="N142" s="231"/>
      <c r="O142" s="231"/>
      <c r="P142" s="231"/>
      <c r="Q142" s="231"/>
      <c r="R142" s="231"/>
      <c r="S142" s="231"/>
      <c r="T142" s="232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33" t="s">
        <v>132</v>
      </c>
      <c r="AU142" s="233" t="s">
        <v>81</v>
      </c>
      <c r="AV142" s="13" t="s">
        <v>77</v>
      </c>
      <c r="AW142" s="13" t="s">
        <v>33</v>
      </c>
      <c r="AX142" s="13" t="s">
        <v>72</v>
      </c>
      <c r="AY142" s="233" t="s">
        <v>119</v>
      </c>
    </row>
    <row r="143" s="13" customFormat="1">
      <c r="A143" s="13"/>
      <c r="B143" s="224"/>
      <c r="C143" s="225"/>
      <c r="D143" s="222" t="s">
        <v>132</v>
      </c>
      <c r="E143" s="226" t="s">
        <v>19</v>
      </c>
      <c r="F143" s="227" t="s">
        <v>190</v>
      </c>
      <c r="G143" s="225"/>
      <c r="H143" s="226" t="s">
        <v>19</v>
      </c>
      <c r="I143" s="228"/>
      <c r="J143" s="225"/>
      <c r="K143" s="225"/>
      <c r="L143" s="229"/>
      <c r="M143" s="230"/>
      <c r="N143" s="231"/>
      <c r="O143" s="231"/>
      <c r="P143" s="231"/>
      <c r="Q143" s="231"/>
      <c r="R143" s="231"/>
      <c r="S143" s="231"/>
      <c r="T143" s="232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33" t="s">
        <v>132</v>
      </c>
      <c r="AU143" s="233" t="s">
        <v>81</v>
      </c>
      <c r="AV143" s="13" t="s">
        <v>77</v>
      </c>
      <c r="AW143" s="13" t="s">
        <v>33</v>
      </c>
      <c r="AX143" s="13" t="s">
        <v>72</v>
      </c>
      <c r="AY143" s="233" t="s">
        <v>119</v>
      </c>
    </row>
    <row r="144" s="14" customFormat="1">
      <c r="A144" s="14"/>
      <c r="B144" s="234"/>
      <c r="C144" s="235"/>
      <c r="D144" s="222" t="s">
        <v>132</v>
      </c>
      <c r="E144" s="236" t="s">
        <v>19</v>
      </c>
      <c r="F144" s="237" t="s">
        <v>157</v>
      </c>
      <c r="G144" s="235"/>
      <c r="H144" s="238">
        <v>66</v>
      </c>
      <c r="I144" s="239"/>
      <c r="J144" s="235"/>
      <c r="K144" s="235"/>
      <c r="L144" s="240"/>
      <c r="M144" s="241"/>
      <c r="N144" s="242"/>
      <c r="O144" s="242"/>
      <c r="P144" s="242"/>
      <c r="Q144" s="242"/>
      <c r="R144" s="242"/>
      <c r="S144" s="242"/>
      <c r="T144" s="243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44" t="s">
        <v>132</v>
      </c>
      <c r="AU144" s="244" t="s">
        <v>81</v>
      </c>
      <c r="AV144" s="14" t="s">
        <v>81</v>
      </c>
      <c r="AW144" s="14" t="s">
        <v>33</v>
      </c>
      <c r="AX144" s="14" t="s">
        <v>77</v>
      </c>
      <c r="AY144" s="244" t="s">
        <v>119</v>
      </c>
    </row>
    <row r="145" s="2" customFormat="1" ht="37.8" customHeight="1">
      <c r="A145" s="38"/>
      <c r="B145" s="39"/>
      <c r="C145" s="204" t="s">
        <v>191</v>
      </c>
      <c r="D145" s="204" t="s">
        <v>121</v>
      </c>
      <c r="E145" s="205" t="s">
        <v>192</v>
      </c>
      <c r="F145" s="206" t="s">
        <v>193</v>
      </c>
      <c r="G145" s="207" t="s">
        <v>124</v>
      </c>
      <c r="H145" s="208">
        <v>2553</v>
      </c>
      <c r="I145" s="209"/>
      <c r="J145" s="210">
        <f>ROUND(I145*H145,2)</f>
        <v>0</v>
      </c>
      <c r="K145" s="206" t="s">
        <v>125</v>
      </c>
      <c r="L145" s="44"/>
      <c r="M145" s="211" t="s">
        <v>19</v>
      </c>
      <c r="N145" s="212" t="s">
        <v>43</v>
      </c>
      <c r="O145" s="84"/>
      <c r="P145" s="213">
        <f>O145*H145</f>
        <v>0</v>
      </c>
      <c r="Q145" s="213">
        <v>0</v>
      </c>
      <c r="R145" s="213">
        <f>Q145*H145</f>
        <v>0</v>
      </c>
      <c r="S145" s="213">
        <v>0.44</v>
      </c>
      <c r="T145" s="214">
        <f>S145*H145</f>
        <v>1123.3199999999999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15" t="s">
        <v>126</v>
      </c>
      <c r="AT145" s="215" t="s">
        <v>121</v>
      </c>
      <c r="AU145" s="215" t="s">
        <v>81</v>
      </c>
      <c r="AY145" s="17" t="s">
        <v>119</v>
      </c>
      <c r="BE145" s="216">
        <f>IF(N145="základní",J145,0)</f>
        <v>0</v>
      </c>
      <c r="BF145" s="216">
        <f>IF(N145="snížená",J145,0)</f>
        <v>0</v>
      </c>
      <c r="BG145" s="216">
        <f>IF(N145="zákl. přenesená",J145,0)</f>
        <v>0</v>
      </c>
      <c r="BH145" s="216">
        <f>IF(N145="sníž. přenesená",J145,0)</f>
        <v>0</v>
      </c>
      <c r="BI145" s="216">
        <f>IF(N145="nulová",J145,0)</f>
        <v>0</v>
      </c>
      <c r="BJ145" s="17" t="s">
        <v>77</v>
      </c>
      <c r="BK145" s="216">
        <f>ROUND(I145*H145,2)</f>
        <v>0</v>
      </c>
      <c r="BL145" s="17" t="s">
        <v>126</v>
      </c>
      <c r="BM145" s="215" t="s">
        <v>194</v>
      </c>
    </row>
    <row r="146" s="2" customFormat="1">
      <c r="A146" s="38"/>
      <c r="B146" s="39"/>
      <c r="C146" s="40"/>
      <c r="D146" s="217" t="s">
        <v>128</v>
      </c>
      <c r="E146" s="40"/>
      <c r="F146" s="218" t="s">
        <v>195</v>
      </c>
      <c r="G146" s="40"/>
      <c r="H146" s="40"/>
      <c r="I146" s="219"/>
      <c r="J146" s="40"/>
      <c r="K146" s="40"/>
      <c r="L146" s="44"/>
      <c r="M146" s="220"/>
      <c r="N146" s="221"/>
      <c r="O146" s="84"/>
      <c r="P146" s="84"/>
      <c r="Q146" s="84"/>
      <c r="R146" s="84"/>
      <c r="S146" s="84"/>
      <c r="T146" s="85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T146" s="17" t="s">
        <v>128</v>
      </c>
      <c r="AU146" s="17" t="s">
        <v>81</v>
      </c>
    </row>
    <row r="147" s="13" customFormat="1">
      <c r="A147" s="13"/>
      <c r="B147" s="224"/>
      <c r="C147" s="225"/>
      <c r="D147" s="222" t="s">
        <v>132</v>
      </c>
      <c r="E147" s="226" t="s">
        <v>19</v>
      </c>
      <c r="F147" s="227" t="s">
        <v>196</v>
      </c>
      <c r="G147" s="225"/>
      <c r="H147" s="226" t="s">
        <v>19</v>
      </c>
      <c r="I147" s="228"/>
      <c r="J147" s="225"/>
      <c r="K147" s="225"/>
      <c r="L147" s="229"/>
      <c r="M147" s="230"/>
      <c r="N147" s="231"/>
      <c r="O147" s="231"/>
      <c r="P147" s="231"/>
      <c r="Q147" s="231"/>
      <c r="R147" s="231"/>
      <c r="S147" s="231"/>
      <c r="T147" s="232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33" t="s">
        <v>132</v>
      </c>
      <c r="AU147" s="233" t="s">
        <v>81</v>
      </c>
      <c r="AV147" s="13" t="s">
        <v>77</v>
      </c>
      <c r="AW147" s="13" t="s">
        <v>33</v>
      </c>
      <c r="AX147" s="13" t="s">
        <v>72</v>
      </c>
      <c r="AY147" s="233" t="s">
        <v>119</v>
      </c>
    </row>
    <row r="148" s="13" customFormat="1">
      <c r="A148" s="13"/>
      <c r="B148" s="224"/>
      <c r="C148" s="225"/>
      <c r="D148" s="222" t="s">
        <v>132</v>
      </c>
      <c r="E148" s="226" t="s">
        <v>19</v>
      </c>
      <c r="F148" s="227" t="s">
        <v>197</v>
      </c>
      <c r="G148" s="225"/>
      <c r="H148" s="226" t="s">
        <v>19</v>
      </c>
      <c r="I148" s="228"/>
      <c r="J148" s="225"/>
      <c r="K148" s="225"/>
      <c r="L148" s="229"/>
      <c r="M148" s="230"/>
      <c r="N148" s="231"/>
      <c r="O148" s="231"/>
      <c r="P148" s="231"/>
      <c r="Q148" s="231"/>
      <c r="R148" s="231"/>
      <c r="S148" s="231"/>
      <c r="T148" s="232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33" t="s">
        <v>132</v>
      </c>
      <c r="AU148" s="233" t="s">
        <v>81</v>
      </c>
      <c r="AV148" s="13" t="s">
        <v>77</v>
      </c>
      <c r="AW148" s="13" t="s">
        <v>33</v>
      </c>
      <c r="AX148" s="13" t="s">
        <v>72</v>
      </c>
      <c r="AY148" s="233" t="s">
        <v>119</v>
      </c>
    </row>
    <row r="149" s="14" customFormat="1">
      <c r="A149" s="14"/>
      <c r="B149" s="234"/>
      <c r="C149" s="235"/>
      <c r="D149" s="222" t="s">
        <v>132</v>
      </c>
      <c r="E149" s="236" t="s">
        <v>19</v>
      </c>
      <c r="F149" s="237" t="s">
        <v>198</v>
      </c>
      <c r="G149" s="235"/>
      <c r="H149" s="238">
        <v>1940</v>
      </c>
      <c r="I149" s="239"/>
      <c r="J149" s="235"/>
      <c r="K149" s="235"/>
      <c r="L149" s="240"/>
      <c r="M149" s="241"/>
      <c r="N149" s="242"/>
      <c r="O149" s="242"/>
      <c r="P149" s="242"/>
      <c r="Q149" s="242"/>
      <c r="R149" s="242"/>
      <c r="S149" s="242"/>
      <c r="T149" s="243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44" t="s">
        <v>132</v>
      </c>
      <c r="AU149" s="244" t="s">
        <v>81</v>
      </c>
      <c r="AV149" s="14" t="s">
        <v>81</v>
      </c>
      <c r="AW149" s="14" t="s">
        <v>33</v>
      </c>
      <c r="AX149" s="14" t="s">
        <v>72</v>
      </c>
      <c r="AY149" s="244" t="s">
        <v>119</v>
      </c>
    </row>
    <row r="150" s="13" customFormat="1">
      <c r="A150" s="13"/>
      <c r="B150" s="224"/>
      <c r="C150" s="225"/>
      <c r="D150" s="222" t="s">
        <v>132</v>
      </c>
      <c r="E150" s="226" t="s">
        <v>19</v>
      </c>
      <c r="F150" s="227" t="s">
        <v>199</v>
      </c>
      <c r="G150" s="225"/>
      <c r="H150" s="226" t="s">
        <v>19</v>
      </c>
      <c r="I150" s="228"/>
      <c r="J150" s="225"/>
      <c r="K150" s="225"/>
      <c r="L150" s="229"/>
      <c r="M150" s="230"/>
      <c r="N150" s="231"/>
      <c r="O150" s="231"/>
      <c r="P150" s="231"/>
      <c r="Q150" s="231"/>
      <c r="R150" s="231"/>
      <c r="S150" s="231"/>
      <c r="T150" s="232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33" t="s">
        <v>132</v>
      </c>
      <c r="AU150" s="233" t="s">
        <v>81</v>
      </c>
      <c r="AV150" s="13" t="s">
        <v>77</v>
      </c>
      <c r="AW150" s="13" t="s">
        <v>33</v>
      </c>
      <c r="AX150" s="13" t="s">
        <v>72</v>
      </c>
      <c r="AY150" s="233" t="s">
        <v>119</v>
      </c>
    </row>
    <row r="151" s="13" customFormat="1">
      <c r="A151" s="13"/>
      <c r="B151" s="224"/>
      <c r="C151" s="225"/>
      <c r="D151" s="222" t="s">
        <v>132</v>
      </c>
      <c r="E151" s="226" t="s">
        <v>19</v>
      </c>
      <c r="F151" s="227" t="s">
        <v>200</v>
      </c>
      <c r="G151" s="225"/>
      <c r="H151" s="226" t="s">
        <v>19</v>
      </c>
      <c r="I151" s="228"/>
      <c r="J151" s="225"/>
      <c r="K151" s="225"/>
      <c r="L151" s="229"/>
      <c r="M151" s="230"/>
      <c r="N151" s="231"/>
      <c r="O151" s="231"/>
      <c r="P151" s="231"/>
      <c r="Q151" s="231"/>
      <c r="R151" s="231"/>
      <c r="S151" s="231"/>
      <c r="T151" s="232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33" t="s">
        <v>132</v>
      </c>
      <c r="AU151" s="233" t="s">
        <v>81</v>
      </c>
      <c r="AV151" s="13" t="s">
        <v>77</v>
      </c>
      <c r="AW151" s="13" t="s">
        <v>33</v>
      </c>
      <c r="AX151" s="13" t="s">
        <v>72</v>
      </c>
      <c r="AY151" s="233" t="s">
        <v>119</v>
      </c>
    </row>
    <row r="152" s="14" customFormat="1">
      <c r="A152" s="14"/>
      <c r="B152" s="234"/>
      <c r="C152" s="235"/>
      <c r="D152" s="222" t="s">
        <v>132</v>
      </c>
      <c r="E152" s="236" t="s">
        <v>19</v>
      </c>
      <c r="F152" s="237" t="s">
        <v>201</v>
      </c>
      <c r="G152" s="235"/>
      <c r="H152" s="238">
        <v>272</v>
      </c>
      <c r="I152" s="239"/>
      <c r="J152" s="235"/>
      <c r="K152" s="235"/>
      <c r="L152" s="240"/>
      <c r="M152" s="241"/>
      <c r="N152" s="242"/>
      <c r="O152" s="242"/>
      <c r="P152" s="242"/>
      <c r="Q152" s="242"/>
      <c r="R152" s="242"/>
      <c r="S152" s="242"/>
      <c r="T152" s="243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44" t="s">
        <v>132</v>
      </c>
      <c r="AU152" s="244" t="s">
        <v>81</v>
      </c>
      <c r="AV152" s="14" t="s">
        <v>81</v>
      </c>
      <c r="AW152" s="14" t="s">
        <v>33</v>
      </c>
      <c r="AX152" s="14" t="s">
        <v>72</v>
      </c>
      <c r="AY152" s="244" t="s">
        <v>119</v>
      </c>
    </row>
    <row r="153" s="13" customFormat="1">
      <c r="A153" s="13"/>
      <c r="B153" s="224"/>
      <c r="C153" s="225"/>
      <c r="D153" s="222" t="s">
        <v>132</v>
      </c>
      <c r="E153" s="226" t="s">
        <v>19</v>
      </c>
      <c r="F153" s="227" t="s">
        <v>148</v>
      </c>
      <c r="G153" s="225"/>
      <c r="H153" s="226" t="s">
        <v>19</v>
      </c>
      <c r="I153" s="228"/>
      <c r="J153" s="225"/>
      <c r="K153" s="225"/>
      <c r="L153" s="229"/>
      <c r="M153" s="230"/>
      <c r="N153" s="231"/>
      <c r="O153" s="231"/>
      <c r="P153" s="231"/>
      <c r="Q153" s="231"/>
      <c r="R153" s="231"/>
      <c r="S153" s="231"/>
      <c r="T153" s="232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33" t="s">
        <v>132</v>
      </c>
      <c r="AU153" s="233" t="s">
        <v>81</v>
      </c>
      <c r="AV153" s="13" t="s">
        <v>77</v>
      </c>
      <c r="AW153" s="13" t="s">
        <v>33</v>
      </c>
      <c r="AX153" s="13" t="s">
        <v>72</v>
      </c>
      <c r="AY153" s="233" t="s">
        <v>119</v>
      </c>
    </row>
    <row r="154" s="13" customFormat="1">
      <c r="A154" s="13"/>
      <c r="B154" s="224"/>
      <c r="C154" s="225"/>
      <c r="D154" s="222" t="s">
        <v>132</v>
      </c>
      <c r="E154" s="226" t="s">
        <v>19</v>
      </c>
      <c r="F154" s="227" t="s">
        <v>202</v>
      </c>
      <c r="G154" s="225"/>
      <c r="H154" s="226" t="s">
        <v>19</v>
      </c>
      <c r="I154" s="228"/>
      <c r="J154" s="225"/>
      <c r="K154" s="225"/>
      <c r="L154" s="229"/>
      <c r="M154" s="230"/>
      <c r="N154" s="231"/>
      <c r="O154" s="231"/>
      <c r="P154" s="231"/>
      <c r="Q154" s="231"/>
      <c r="R154" s="231"/>
      <c r="S154" s="231"/>
      <c r="T154" s="232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33" t="s">
        <v>132</v>
      </c>
      <c r="AU154" s="233" t="s">
        <v>81</v>
      </c>
      <c r="AV154" s="13" t="s">
        <v>77</v>
      </c>
      <c r="AW154" s="13" t="s">
        <v>33</v>
      </c>
      <c r="AX154" s="13" t="s">
        <v>72</v>
      </c>
      <c r="AY154" s="233" t="s">
        <v>119</v>
      </c>
    </row>
    <row r="155" s="14" customFormat="1">
      <c r="A155" s="14"/>
      <c r="B155" s="234"/>
      <c r="C155" s="235"/>
      <c r="D155" s="222" t="s">
        <v>132</v>
      </c>
      <c r="E155" s="236" t="s">
        <v>19</v>
      </c>
      <c r="F155" s="237" t="s">
        <v>149</v>
      </c>
      <c r="G155" s="235"/>
      <c r="H155" s="238">
        <v>341</v>
      </c>
      <c r="I155" s="239"/>
      <c r="J155" s="235"/>
      <c r="K155" s="235"/>
      <c r="L155" s="240"/>
      <c r="M155" s="241"/>
      <c r="N155" s="242"/>
      <c r="O155" s="242"/>
      <c r="P155" s="242"/>
      <c r="Q155" s="242"/>
      <c r="R155" s="242"/>
      <c r="S155" s="242"/>
      <c r="T155" s="243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44" t="s">
        <v>132</v>
      </c>
      <c r="AU155" s="244" t="s">
        <v>81</v>
      </c>
      <c r="AV155" s="14" t="s">
        <v>81</v>
      </c>
      <c r="AW155" s="14" t="s">
        <v>33</v>
      </c>
      <c r="AX155" s="14" t="s">
        <v>72</v>
      </c>
      <c r="AY155" s="244" t="s">
        <v>119</v>
      </c>
    </row>
    <row r="156" s="15" customFormat="1">
      <c r="A156" s="15"/>
      <c r="B156" s="245"/>
      <c r="C156" s="246"/>
      <c r="D156" s="222" t="s">
        <v>132</v>
      </c>
      <c r="E156" s="247" t="s">
        <v>19</v>
      </c>
      <c r="F156" s="248" t="s">
        <v>150</v>
      </c>
      <c r="G156" s="246"/>
      <c r="H156" s="249">
        <v>2553</v>
      </c>
      <c r="I156" s="250"/>
      <c r="J156" s="246"/>
      <c r="K156" s="246"/>
      <c r="L156" s="251"/>
      <c r="M156" s="252"/>
      <c r="N156" s="253"/>
      <c r="O156" s="253"/>
      <c r="P156" s="253"/>
      <c r="Q156" s="253"/>
      <c r="R156" s="253"/>
      <c r="S156" s="253"/>
      <c r="T156" s="254"/>
      <c r="U156" s="15"/>
      <c r="V156" s="15"/>
      <c r="W156" s="15"/>
      <c r="X156" s="15"/>
      <c r="Y156" s="15"/>
      <c r="Z156" s="15"/>
      <c r="AA156" s="15"/>
      <c r="AB156" s="15"/>
      <c r="AC156" s="15"/>
      <c r="AD156" s="15"/>
      <c r="AE156" s="15"/>
      <c r="AT156" s="255" t="s">
        <v>132</v>
      </c>
      <c r="AU156" s="255" t="s">
        <v>81</v>
      </c>
      <c r="AV156" s="15" t="s">
        <v>126</v>
      </c>
      <c r="AW156" s="15" t="s">
        <v>33</v>
      </c>
      <c r="AX156" s="15" t="s">
        <v>77</v>
      </c>
      <c r="AY156" s="255" t="s">
        <v>119</v>
      </c>
    </row>
    <row r="157" s="2" customFormat="1" ht="33" customHeight="1">
      <c r="A157" s="38"/>
      <c r="B157" s="39"/>
      <c r="C157" s="204" t="s">
        <v>203</v>
      </c>
      <c r="D157" s="204" t="s">
        <v>121</v>
      </c>
      <c r="E157" s="205" t="s">
        <v>204</v>
      </c>
      <c r="F157" s="206" t="s">
        <v>205</v>
      </c>
      <c r="G157" s="207" t="s">
        <v>124</v>
      </c>
      <c r="H157" s="208">
        <v>2212</v>
      </c>
      <c r="I157" s="209"/>
      <c r="J157" s="210">
        <f>ROUND(I157*H157,2)</f>
        <v>0</v>
      </c>
      <c r="K157" s="206" t="s">
        <v>125</v>
      </c>
      <c r="L157" s="44"/>
      <c r="M157" s="211" t="s">
        <v>19</v>
      </c>
      <c r="N157" s="212" t="s">
        <v>43</v>
      </c>
      <c r="O157" s="84"/>
      <c r="P157" s="213">
        <f>O157*H157</f>
        <v>0</v>
      </c>
      <c r="Q157" s="213">
        <v>0</v>
      </c>
      <c r="R157" s="213">
        <f>Q157*H157</f>
        <v>0</v>
      </c>
      <c r="S157" s="213">
        <v>0.316</v>
      </c>
      <c r="T157" s="214">
        <f>S157*H157</f>
        <v>698.99199999999996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15" t="s">
        <v>126</v>
      </c>
      <c r="AT157" s="215" t="s">
        <v>121</v>
      </c>
      <c r="AU157" s="215" t="s">
        <v>81</v>
      </c>
      <c r="AY157" s="17" t="s">
        <v>119</v>
      </c>
      <c r="BE157" s="216">
        <f>IF(N157="základní",J157,0)</f>
        <v>0</v>
      </c>
      <c r="BF157" s="216">
        <f>IF(N157="snížená",J157,0)</f>
        <v>0</v>
      </c>
      <c r="BG157" s="216">
        <f>IF(N157="zákl. přenesená",J157,0)</f>
        <v>0</v>
      </c>
      <c r="BH157" s="216">
        <f>IF(N157="sníž. přenesená",J157,0)</f>
        <v>0</v>
      </c>
      <c r="BI157" s="216">
        <f>IF(N157="nulová",J157,0)</f>
        <v>0</v>
      </c>
      <c r="BJ157" s="17" t="s">
        <v>77</v>
      </c>
      <c r="BK157" s="216">
        <f>ROUND(I157*H157,2)</f>
        <v>0</v>
      </c>
      <c r="BL157" s="17" t="s">
        <v>126</v>
      </c>
      <c r="BM157" s="215" t="s">
        <v>206</v>
      </c>
    </row>
    <row r="158" s="2" customFormat="1">
      <c r="A158" s="38"/>
      <c r="B158" s="39"/>
      <c r="C158" s="40"/>
      <c r="D158" s="217" t="s">
        <v>128</v>
      </c>
      <c r="E158" s="40"/>
      <c r="F158" s="218" t="s">
        <v>207</v>
      </c>
      <c r="G158" s="40"/>
      <c r="H158" s="40"/>
      <c r="I158" s="219"/>
      <c r="J158" s="40"/>
      <c r="K158" s="40"/>
      <c r="L158" s="44"/>
      <c r="M158" s="220"/>
      <c r="N158" s="221"/>
      <c r="O158" s="84"/>
      <c r="P158" s="84"/>
      <c r="Q158" s="84"/>
      <c r="R158" s="84"/>
      <c r="S158" s="84"/>
      <c r="T158" s="85"/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T158" s="17" t="s">
        <v>128</v>
      </c>
      <c r="AU158" s="17" t="s">
        <v>81</v>
      </c>
    </row>
    <row r="159" s="13" customFormat="1">
      <c r="A159" s="13"/>
      <c r="B159" s="224"/>
      <c r="C159" s="225"/>
      <c r="D159" s="222" t="s">
        <v>132</v>
      </c>
      <c r="E159" s="226" t="s">
        <v>19</v>
      </c>
      <c r="F159" s="227" t="s">
        <v>196</v>
      </c>
      <c r="G159" s="225"/>
      <c r="H159" s="226" t="s">
        <v>19</v>
      </c>
      <c r="I159" s="228"/>
      <c r="J159" s="225"/>
      <c r="K159" s="225"/>
      <c r="L159" s="229"/>
      <c r="M159" s="230"/>
      <c r="N159" s="231"/>
      <c r="O159" s="231"/>
      <c r="P159" s="231"/>
      <c r="Q159" s="231"/>
      <c r="R159" s="231"/>
      <c r="S159" s="231"/>
      <c r="T159" s="232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33" t="s">
        <v>132</v>
      </c>
      <c r="AU159" s="233" t="s">
        <v>81</v>
      </c>
      <c r="AV159" s="13" t="s">
        <v>77</v>
      </c>
      <c r="AW159" s="13" t="s">
        <v>33</v>
      </c>
      <c r="AX159" s="13" t="s">
        <v>72</v>
      </c>
      <c r="AY159" s="233" t="s">
        <v>119</v>
      </c>
    </row>
    <row r="160" s="13" customFormat="1">
      <c r="A160" s="13"/>
      <c r="B160" s="224"/>
      <c r="C160" s="225"/>
      <c r="D160" s="222" t="s">
        <v>132</v>
      </c>
      <c r="E160" s="226" t="s">
        <v>19</v>
      </c>
      <c r="F160" s="227" t="s">
        <v>190</v>
      </c>
      <c r="G160" s="225"/>
      <c r="H160" s="226" t="s">
        <v>19</v>
      </c>
      <c r="I160" s="228"/>
      <c r="J160" s="225"/>
      <c r="K160" s="225"/>
      <c r="L160" s="229"/>
      <c r="M160" s="230"/>
      <c r="N160" s="231"/>
      <c r="O160" s="231"/>
      <c r="P160" s="231"/>
      <c r="Q160" s="231"/>
      <c r="R160" s="231"/>
      <c r="S160" s="231"/>
      <c r="T160" s="232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33" t="s">
        <v>132</v>
      </c>
      <c r="AU160" s="233" t="s">
        <v>81</v>
      </c>
      <c r="AV160" s="13" t="s">
        <v>77</v>
      </c>
      <c r="AW160" s="13" t="s">
        <v>33</v>
      </c>
      <c r="AX160" s="13" t="s">
        <v>72</v>
      </c>
      <c r="AY160" s="233" t="s">
        <v>119</v>
      </c>
    </row>
    <row r="161" s="14" customFormat="1">
      <c r="A161" s="14"/>
      <c r="B161" s="234"/>
      <c r="C161" s="235"/>
      <c r="D161" s="222" t="s">
        <v>132</v>
      </c>
      <c r="E161" s="236" t="s">
        <v>19</v>
      </c>
      <c r="F161" s="237" t="s">
        <v>198</v>
      </c>
      <c r="G161" s="235"/>
      <c r="H161" s="238">
        <v>1940</v>
      </c>
      <c r="I161" s="239"/>
      <c r="J161" s="235"/>
      <c r="K161" s="235"/>
      <c r="L161" s="240"/>
      <c r="M161" s="241"/>
      <c r="N161" s="242"/>
      <c r="O161" s="242"/>
      <c r="P161" s="242"/>
      <c r="Q161" s="242"/>
      <c r="R161" s="242"/>
      <c r="S161" s="242"/>
      <c r="T161" s="243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44" t="s">
        <v>132</v>
      </c>
      <c r="AU161" s="244" t="s">
        <v>81</v>
      </c>
      <c r="AV161" s="14" t="s">
        <v>81</v>
      </c>
      <c r="AW161" s="14" t="s">
        <v>33</v>
      </c>
      <c r="AX161" s="14" t="s">
        <v>72</v>
      </c>
      <c r="AY161" s="244" t="s">
        <v>119</v>
      </c>
    </row>
    <row r="162" s="13" customFormat="1">
      <c r="A162" s="13"/>
      <c r="B162" s="224"/>
      <c r="C162" s="225"/>
      <c r="D162" s="222" t="s">
        <v>132</v>
      </c>
      <c r="E162" s="226" t="s">
        <v>19</v>
      </c>
      <c r="F162" s="227" t="s">
        <v>199</v>
      </c>
      <c r="G162" s="225"/>
      <c r="H162" s="226" t="s">
        <v>19</v>
      </c>
      <c r="I162" s="228"/>
      <c r="J162" s="225"/>
      <c r="K162" s="225"/>
      <c r="L162" s="229"/>
      <c r="M162" s="230"/>
      <c r="N162" s="231"/>
      <c r="O162" s="231"/>
      <c r="P162" s="231"/>
      <c r="Q162" s="231"/>
      <c r="R162" s="231"/>
      <c r="S162" s="231"/>
      <c r="T162" s="232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33" t="s">
        <v>132</v>
      </c>
      <c r="AU162" s="233" t="s">
        <v>81</v>
      </c>
      <c r="AV162" s="13" t="s">
        <v>77</v>
      </c>
      <c r="AW162" s="13" t="s">
        <v>33</v>
      </c>
      <c r="AX162" s="13" t="s">
        <v>72</v>
      </c>
      <c r="AY162" s="233" t="s">
        <v>119</v>
      </c>
    </row>
    <row r="163" s="13" customFormat="1">
      <c r="A163" s="13"/>
      <c r="B163" s="224"/>
      <c r="C163" s="225"/>
      <c r="D163" s="222" t="s">
        <v>132</v>
      </c>
      <c r="E163" s="226" t="s">
        <v>19</v>
      </c>
      <c r="F163" s="227" t="s">
        <v>190</v>
      </c>
      <c r="G163" s="225"/>
      <c r="H163" s="226" t="s">
        <v>19</v>
      </c>
      <c r="I163" s="228"/>
      <c r="J163" s="225"/>
      <c r="K163" s="225"/>
      <c r="L163" s="229"/>
      <c r="M163" s="230"/>
      <c r="N163" s="231"/>
      <c r="O163" s="231"/>
      <c r="P163" s="231"/>
      <c r="Q163" s="231"/>
      <c r="R163" s="231"/>
      <c r="S163" s="231"/>
      <c r="T163" s="232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33" t="s">
        <v>132</v>
      </c>
      <c r="AU163" s="233" t="s">
        <v>81</v>
      </c>
      <c r="AV163" s="13" t="s">
        <v>77</v>
      </c>
      <c r="AW163" s="13" t="s">
        <v>33</v>
      </c>
      <c r="AX163" s="13" t="s">
        <v>72</v>
      </c>
      <c r="AY163" s="233" t="s">
        <v>119</v>
      </c>
    </row>
    <row r="164" s="14" customFormat="1">
      <c r="A164" s="14"/>
      <c r="B164" s="234"/>
      <c r="C164" s="235"/>
      <c r="D164" s="222" t="s">
        <v>132</v>
      </c>
      <c r="E164" s="236" t="s">
        <v>19</v>
      </c>
      <c r="F164" s="237" t="s">
        <v>201</v>
      </c>
      <c r="G164" s="235"/>
      <c r="H164" s="238">
        <v>272</v>
      </c>
      <c r="I164" s="239"/>
      <c r="J164" s="235"/>
      <c r="K164" s="235"/>
      <c r="L164" s="240"/>
      <c r="M164" s="241"/>
      <c r="N164" s="242"/>
      <c r="O164" s="242"/>
      <c r="P164" s="242"/>
      <c r="Q164" s="242"/>
      <c r="R164" s="242"/>
      <c r="S164" s="242"/>
      <c r="T164" s="243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44" t="s">
        <v>132</v>
      </c>
      <c r="AU164" s="244" t="s">
        <v>81</v>
      </c>
      <c r="AV164" s="14" t="s">
        <v>81</v>
      </c>
      <c r="AW164" s="14" t="s">
        <v>33</v>
      </c>
      <c r="AX164" s="14" t="s">
        <v>72</v>
      </c>
      <c r="AY164" s="244" t="s">
        <v>119</v>
      </c>
    </row>
    <row r="165" s="15" customFormat="1">
      <c r="A165" s="15"/>
      <c r="B165" s="245"/>
      <c r="C165" s="246"/>
      <c r="D165" s="222" t="s">
        <v>132</v>
      </c>
      <c r="E165" s="247" t="s">
        <v>19</v>
      </c>
      <c r="F165" s="248" t="s">
        <v>150</v>
      </c>
      <c r="G165" s="246"/>
      <c r="H165" s="249">
        <v>2212</v>
      </c>
      <c r="I165" s="250"/>
      <c r="J165" s="246"/>
      <c r="K165" s="246"/>
      <c r="L165" s="251"/>
      <c r="M165" s="252"/>
      <c r="N165" s="253"/>
      <c r="O165" s="253"/>
      <c r="P165" s="253"/>
      <c r="Q165" s="253"/>
      <c r="R165" s="253"/>
      <c r="S165" s="253"/>
      <c r="T165" s="254"/>
      <c r="U165" s="15"/>
      <c r="V165" s="15"/>
      <c r="W165" s="15"/>
      <c r="X165" s="15"/>
      <c r="Y165" s="15"/>
      <c r="Z165" s="15"/>
      <c r="AA165" s="15"/>
      <c r="AB165" s="15"/>
      <c r="AC165" s="15"/>
      <c r="AD165" s="15"/>
      <c r="AE165" s="15"/>
      <c r="AT165" s="255" t="s">
        <v>132</v>
      </c>
      <c r="AU165" s="255" t="s">
        <v>81</v>
      </c>
      <c r="AV165" s="15" t="s">
        <v>126</v>
      </c>
      <c r="AW165" s="15" t="s">
        <v>33</v>
      </c>
      <c r="AX165" s="15" t="s">
        <v>77</v>
      </c>
      <c r="AY165" s="255" t="s">
        <v>119</v>
      </c>
    </row>
    <row r="166" s="2" customFormat="1" ht="37.8" customHeight="1">
      <c r="A166" s="38"/>
      <c r="B166" s="39"/>
      <c r="C166" s="204" t="s">
        <v>208</v>
      </c>
      <c r="D166" s="204" t="s">
        <v>121</v>
      </c>
      <c r="E166" s="205" t="s">
        <v>209</v>
      </c>
      <c r="F166" s="206" t="s">
        <v>210</v>
      </c>
      <c r="G166" s="207" t="s">
        <v>124</v>
      </c>
      <c r="H166" s="208">
        <v>62</v>
      </c>
      <c r="I166" s="209"/>
      <c r="J166" s="210">
        <f>ROUND(I166*H166,2)</f>
        <v>0</v>
      </c>
      <c r="K166" s="206" t="s">
        <v>125</v>
      </c>
      <c r="L166" s="44"/>
      <c r="M166" s="211" t="s">
        <v>19</v>
      </c>
      <c r="N166" s="212" t="s">
        <v>43</v>
      </c>
      <c r="O166" s="84"/>
      <c r="P166" s="213">
        <f>O166*H166</f>
        <v>0</v>
      </c>
      <c r="Q166" s="213">
        <v>0</v>
      </c>
      <c r="R166" s="213">
        <f>Q166*H166</f>
        <v>0</v>
      </c>
      <c r="S166" s="213">
        <v>0.28999999999999998</v>
      </c>
      <c r="T166" s="214">
        <f>S166*H166</f>
        <v>17.98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15" t="s">
        <v>126</v>
      </c>
      <c r="AT166" s="215" t="s">
        <v>121</v>
      </c>
      <c r="AU166" s="215" t="s">
        <v>81</v>
      </c>
      <c r="AY166" s="17" t="s">
        <v>119</v>
      </c>
      <c r="BE166" s="216">
        <f>IF(N166="základní",J166,0)</f>
        <v>0</v>
      </c>
      <c r="BF166" s="216">
        <f>IF(N166="snížená",J166,0)</f>
        <v>0</v>
      </c>
      <c r="BG166" s="216">
        <f>IF(N166="zákl. přenesená",J166,0)</f>
        <v>0</v>
      </c>
      <c r="BH166" s="216">
        <f>IF(N166="sníž. přenesená",J166,0)</f>
        <v>0</v>
      </c>
      <c r="BI166" s="216">
        <f>IF(N166="nulová",J166,0)</f>
        <v>0</v>
      </c>
      <c r="BJ166" s="17" t="s">
        <v>77</v>
      </c>
      <c r="BK166" s="216">
        <f>ROUND(I166*H166,2)</f>
        <v>0</v>
      </c>
      <c r="BL166" s="17" t="s">
        <v>126</v>
      </c>
      <c r="BM166" s="215" t="s">
        <v>211</v>
      </c>
    </row>
    <row r="167" s="2" customFormat="1">
      <c r="A167" s="38"/>
      <c r="B167" s="39"/>
      <c r="C167" s="40"/>
      <c r="D167" s="217" t="s">
        <v>128</v>
      </c>
      <c r="E167" s="40"/>
      <c r="F167" s="218" t="s">
        <v>212</v>
      </c>
      <c r="G167" s="40"/>
      <c r="H167" s="40"/>
      <c r="I167" s="219"/>
      <c r="J167" s="40"/>
      <c r="K167" s="40"/>
      <c r="L167" s="44"/>
      <c r="M167" s="220"/>
      <c r="N167" s="221"/>
      <c r="O167" s="84"/>
      <c r="P167" s="84"/>
      <c r="Q167" s="84"/>
      <c r="R167" s="84"/>
      <c r="S167" s="84"/>
      <c r="T167" s="85"/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T167" s="17" t="s">
        <v>128</v>
      </c>
      <c r="AU167" s="17" t="s">
        <v>81</v>
      </c>
    </row>
    <row r="168" s="13" customFormat="1">
      <c r="A168" s="13"/>
      <c r="B168" s="224"/>
      <c r="C168" s="225"/>
      <c r="D168" s="222" t="s">
        <v>132</v>
      </c>
      <c r="E168" s="226" t="s">
        <v>19</v>
      </c>
      <c r="F168" s="227" t="s">
        <v>213</v>
      </c>
      <c r="G168" s="225"/>
      <c r="H168" s="226" t="s">
        <v>19</v>
      </c>
      <c r="I168" s="228"/>
      <c r="J168" s="225"/>
      <c r="K168" s="225"/>
      <c r="L168" s="229"/>
      <c r="M168" s="230"/>
      <c r="N168" s="231"/>
      <c r="O168" s="231"/>
      <c r="P168" s="231"/>
      <c r="Q168" s="231"/>
      <c r="R168" s="231"/>
      <c r="S168" s="231"/>
      <c r="T168" s="232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33" t="s">
        <v>132</v>
      </c>
      <c r="AU168" s="233" t="s">
        <v>81</v>
      </c>
      <c r="AV168" s="13" t="s">
        <v>77</v>
      </c>
      <c r="AW168" s="13" t="s">
        <v>33</v>
      </c>
      <c r="AX168" s="13" t="s">
        <v>72</v>
      </c>
      <c r="AY168" s="233" t="s">
        <v>119</v>
      </c>
    </row>
    <row r="169" s="13" customFormat="1">
      <c r="A169" s="13"/>
      <c r="B169" s="224"/>
      <c r="C169" s="225"/>
      <c r="D169" s="222" t="s">
        <v>132</v>
      </c>
      <c r="E169" s="226" t="s">
        <v>19</v>
      </c>
      <c r="F169" s="227" t="s">
        <v>214</v>
      </c>
      <c r="G169" s="225"/>
      <c r="H169" s="226" t="s">
        <v>19</v>
      </c>
      <c r="I169" s="228"/>
      <c r="J169" s="225"/>
      <c r="K169" s="225"/>
      <c r="L169" s="229"/>
      <c r="M169" s="230"/>
      <c r="N169" s="231"/>
      <c r="O169" s="231"/>
      <c r="P169" s="231"/>
      <c r="Q169" s="231"/>
      <c r="R169" s="231"/>
      <c r="S169" s="231"/>
      <c r="T169" s="232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33" t="s">
        <v>132</v>
      </c>
      <c r="AU169" s="233" t="s">
        <v>81</v>
      </c>
      <c r="AV169" s="13" t="s">
        <v>77</v>
      </c>
      <c r="AW169" s="13" t="s">
        <v>33</v>
      </c>
      <c r="AX169" s="13" t="s">
        <v>72</v>
      </c>
      <c r="AY169" s="233" t="s">
        <v>119</v>
      </c>
    </row>
    <row r="170" s="14" customFormat="1">
      <c r="A170" s="14"/>
      <c r="B170" s="234"/>
      <c r="C170" s="235"/>
      <c r="D170" s="222" t="s">
        <v>132</v>
      </c>
      <c r="E170" s="236" t="s">
        <v>19</v>
      </c>
      <c r="F170" s="237" t="s">
        <v>215</v>
      </c>
      <c r="G170" s="235"/>
      <c r="H170" s="238">
        <v>30</v>
      </c>
      <c r="I170" s="239"/>
      <c r="J170" s="235"/>
      <c r="K170" s="235"/>
      <c r="L170" s="240"/>
      <c r="M170" s="241"/>
      <c r="N170" s="242"/>
      <c r="O170" s="242"/>
      <c r="P170" s="242"/>
      <c r="Q170" s="242"/>
      <c r="R170" s="242"/>
      <c r="S170" s="242"/>
      <c r="T170" s="243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44" t="s">
        <v>132</v>
      </c>
      <c r="AU170" s="244" t="s">
        <v>81</v>
      </c>
      <c r="AV170" s="14" t="s">
        <v>81</v>
      </c>
      <c r="AW170" s="14" t="s">
        <v>33</v>
      </c>
      <c r="AX170" s="14" t="s">
        <v>72</v>
      </c>
      <c r="AY170" s="244" t="s">
        <v>119</v>
      </c>
    </row>
    <row r="171" s="13" customFormat="1">
      <c r="A171" s="13"/>
      <c r="B171" s="224"/>
      <c r="C171" s="225"/>
      <c r="D171" s="222" t="s">
        <v>132</v>
      </c>
      <c r="E171" s="226" t="s">
        <v>19</v>
      </c>
      <c r="F171" s="227" t="s">
        <v>216</v>
      </c>
      <c r="G171" s="225"/>
      <c r="H171" s="226" t="s">
        <v>19</v>
      </c>
      <c r="I171" s="228"/>
      <c r="J171" s="225"/>
      <c r="K171" s="225"/>
      <c r="L171" s="229"/>
      <c r="M171" s="230"/>
      <c r="N171" s="231"/>
      <c r="O171" s="231"/>
      <c r="P171" s="231"/>
      <c r="Q171" s="231"/>
      <c r="R171" s="231"/>
      <c r="S171" s="231"/>
      <c r="T171" s="232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33" t="s">
        <v>132</v>
      </c>
      <c r="AU171" s="233" t="s">
        <v>81</v>
      </c>
      <c r="AV171" s="13" t="s">
        <v>77</v>
      </c>
      <c r="AW171" s="13" t="s">
        <v>33</v>
      </c>
      <c r="AX171" s="13" t="s">
        <v>72</v>
      </c>
      <c r="AY171" s="233" t="s">
        <v>119</v>
      </c>
    </row>
    <row r="172" s="13" customFormat="1">
      <c r="A172" s="13"/>
      <c r="B172" s="224"/>
      <c r="C172" s="225"/>
      <c r="D172" s="222" t="s">
        <v>132</v>
      </c>
      <c r="E172" s="226" t="s">
        <v>19</v>
      </c>
      <c r="F172" s="227" t="s">
        <v>171</v>
      </c>
      <c r="G172" s="225"/>
      <c r="H172" s="226" t="s">
        <v>19</v>
      </c>
      <c r="I172" s="228"/>
      <c r="J172" s="225"/>
      <c r="K172" s="225"/>
      <c r="L172" s="229"/>
      <c r="M172" s="230"/>
      <c r="N172" s="231"/>
      <c r="O172" s="231"/>
      <c r="P172" s="231"/>
      <c r="Q172" s="231"/>
      <c r="R172" s="231"/>
      <c r="S172" s="231"/>
      <c r="T172" s="232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33" t="s">
        <v>132</v>
      </c>
      <c r="AU172" s="233" t="s">
        <v>81</v>
      </c>
      <c r="AV172" s="13" t="s">
        <v>77</v>
      </c>
      <c r="AW172" s="13" t="s">
        <v>33</v>
      </c>
      <c r="AX172" s="13" t="s">
        <v>72</v>
      </c>
      <c r="AY172" s="233" t="s">
        <v>119</v>
      </c>
    </row>
    <row r="173" s="14" customFormat="1">
      <c r="A173" s="14"/>
      <c r="B173" s="234"/>
      <c r="C173" s="235"/>
      <c r="D173" s="222" t="s">
        <v>132</v>
      </c>
      <c r="E173" s="236" t="s">
        <v>19</v>
      </c>
      <c r="F173" s="237" t="s">
        <v>217</v>
      </c>
      <c r="G173" s="235"/>
      <c r="H173" s="238">
        <v>20</v>
      </c>
      <c r="I173" s="239"/>
      <c r="J173" s="235"/>
      <c r="K173" s="235"/>
      <c r="L173" s="240"/>
      <c r="M173" s="241"/>
      <c r="N173" s="242"/>
      <c r="O173" s="242"/>
      <c r="P173" s="242"/>
      <c r="Q173" s="242"/>
      <c r="R173" s="242"/>
      <c r="S173" s="242"/>
      <c r="T173" s="243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44" t="s">
        <v>132</v>
      </c>
      <c r="AU173" s="244" t="s">
        <v>81</v>
      </c>
      <c r="AV173" s="14" t="s">
        <v>81</v>
      </c>
      <c r="AW173" s="14" t="s">
        <v>33</v>
      </c>
      <c r="AX173" s="14" t="s">
        <v>72</v>
      </c>
      <c r="AY173" s="244" t="s">
        <v>119</v>
      </c>
    </row>
    <row r="174" s="13" customFormat="1">
      <c r="A174" s="13"/>
      <c r="B174" s="224"/>
      <c r="C174" s="225"/>
      <c r="D174" s="222" t="s">
        <v>132</v>
      </c>
      <c r="E174" s="226" t="s">
        <v>19</v>
      </c>
      <c r="F174" s="227" t="s">
        <v>218</v>
      </c>
      <c r="G174" s="225"/>
      <c r="H174" s="226" t="s">
        <v>19</v>
      </c>
      <c r="I174" s="228"/>
      <c r="J174" s="225"/>
      <c r="K174" s="225"/>
      <c r="L174" s="229"/>
      <c r="M174" s="230"/>
      <c r="N174" s="231"/>
      <c r="O174" s="231"/>
      <c r="P174" s="231"/>
      <c r="Q174" s="231"/>
      <c r="R174" s="231"/>
      <c r="S174" s="231"/>
      <c r="T174" s="232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33" t="s">
        <v>132</v>
      </c>
      <c r="AU174" s="233" t="s">
        <v>81</v>
      </c>
      <c r="AV174" s="13" t="s">
        <v>77</v>
      </c>
      <c r="AW174" s="13" t="s">
        <v>33</v>
      </c>
      <c r="AX174" s="13" t="s">
        <v>72</v>
      </c>
      <c r="AY174" s="233" t="s">
        <v>119</v>
      </c>
    </row>
    <row r="175" s="13" customFormat="1">
      <c r="A175" s="13"/>
      <c r="B175" s="224"/>
      <c r="C175" s="225"/>
      <c r="D175" s="222" t="s">
        <v>132</v>
      </c>
      <c r="E175" s="226" t="s">
        <v>19</v>
      </c>
      <c r="F175" s="227" t="s">
        <v>171</v>
      </c>
      <c r="G175" s="225"/>
      <c r="H175" s="226" t="s">
        <v>19</v>
      </c>
      <c r="I175" s="228"/>
      <c r="J175" s="225"/>
      <c r="K175" s="225"/>
      <c r="L175" s="229"/>
      <c r="M175" s="230"/>
      <c r="N175" s="231"/>
      <c r="O175" s="231"/>
      <c r="P175" s="231"/>
      <c r="Q175" s="231"/>
      <c r="R175" s="231"/>
      <c r="S175" s="231"/>
      <c r="T175" s="232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33" t="s">
        <v>132</v>
      </c>
      <c r="AU175" s="233" t="s">
        <v>81</v>
      </c>
      <c r="AV175" s="13" t="s">
        <v>77</v>
      </c>
      <c r="AW175" s="13" t="s">
        <v>33</v>
      </c>
      <c r="AX175" s="13" t="s">
        <v>72</v>
      </c>
      <c r="AY175" s="233" t="s">
        <v>119</v>
      </c>
    </row>
    <row r="176" s="14" customFormat="1">
      <c r="A176" s="14"/>
      <c r="B176" s="234"/>
      <c r="C176" s="235"/>
      <c r="D176" s="222" t="s">
        <v>132</v>
      </c>
      <c r="E176" s="236" t="s">
        <v>19</v>
      </c>
      <c r="F176" s="237" t="s">
        <v>219</v>
      </c>
      <c r="G176" s="235"/>
      <c r="H176" s="238">
        <v>9</v>
      </c>
      <c r="I176" s="239"/>
      <c r="J176" s="235"/>
      <c r="K176" s="235"/>
      <c r="L176" s="240"/>
      <c r="M176" s="241"/>
      <c r="N176" s="242"/>
      <c r="O176" s="242"/>
      <c r="P176" s="242"/>
      <c r="Q176" s="242"/>
      <c r="R176" s="242"/>
      <c r="S176" s="242"/>
      <c r="T176" s="243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44" t="s">
        <v>132</v>
      </c>
      <c r="AU176" s="244" t="s">
        <v>81</v>
      </c>
      <c r="AV176" s="14" t="s">
        <v>81</v>
      </c>
      <c r="AW176" s="14" t="s">
        <v>33</v>
      </c>
      <c r="AX176" s="14" t="s">
        <v>72</v>
      </c>
      <c r="AY176" s="244" t="s">
        <v>119</v>
      </c>
    </row>
    <row r="177" s="13" customFormat="1">
      <c r="A177" s="13"/>
      <c r="B177" s="224"/>
      <c r="C177" s="225"/>
      <c r="D177" s="222" t="s">
        <v>132</v>
      </c>
      <c r="E177" s="226" t="s">
        <v>19</v>
      </c>
      <c r="F177" s="227" t="s">
        <v>220</v>
      </c>
      <c r="G177" s="225"/>
      <c r="H177" s="226" t="s">
        <v>19</v>
      </c>
      <c r="I177" s="228"/>
      <c r="J177" s="225"/>
      <c r="K177" s="225"/>
      <c r="L177" s="229"/>
      <c r="M177" s="230"/>
      <c r="N177" s="231"/>
      <c r="O177" s="231"/>
      <c r="P177" s="231"/>
      <c r="Q177" s="231"/>
      <c r="R177" s="231"/>
      <c r="S177" s="231"/>
      <c r="T177" s="232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33" t="s">
        <v>132</v>
      </c>
      <c r="AU177" s="233" t="s">
        <v>81</v>
      </c>
      <c r="AV177" s="13" t="s">
        <v>77</v>
      </c>
      <c r="AW177" s="13" t="s">
        <v>33</v>
      </c>
      <c r="AX177" s="13" t="s">
        <v>72</v>
      </c>
      <c r="AY177" s="233" t="s">
        <v>119</v>
      </c>
    </row>
    <row r="178" s="13" customFormat="1">
      <c r="A178" s="13"/>
      <c r="B178" s="224"/>
      <c r="C178" s="225"/>
      <c r="D178" s="222" t="s">
        <v>132</v>
      </c>
      <c r="E178" s="226" t="s">
        <v>19</v>
      </c>
      <c r="F178" s="227" t="s">
        <v>171</v>
      </c>
      <c r="G178" s="225"/>
      <c r="H178" s="226" t="s">
        <v>19</v>
      </c>
      <c r="I178" s="228"/>
      <c r="J178" s="225"/>
      <c r="K178" s="225"/>
      <c r="L178" s="229"/>
      <c r="M178" s="230"/>
      <c r="N178" s="231"/>
      <c r="O178" s="231"/>
      <c r="P178" s="231"/>
      <c r="Q178" s="231"/>
      <c r="R178" s="231"/>
      <c r="S178" s="231"/>
      <c r="T178" s="232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33" t="s">
        <v>132</v>
      </c>
      <c r="AU178" s="233" t="s">
        <v>81</v>
      </c>
      <c r="AV178" s="13" t="s">
        <v>77</v>
      </c>
      <c r="AW178" s="13" t="s">
        <v>33</v>
      </c>
      <c r="AX178" s="13" t="s">
        <v>72</v>
      </c>
      <c r="AY178" s="233" t="s">
        <v>119</v>
      </c>
    </row>
    <row r="179" s="14" customFormat="1">
      <c r="A179" s="14"/>
      <c r="B179" s="234"/>
      <c r="C179" s="235"/>
      <c r="D179" s="222" t="s">
        <v>132</v>
      </c>
      <c r="E179" s="236" t="s">
        <v>19</v>
      </c>
      <c r="F179" s="237" t="s">
        <v>221</v>
      </c>
      <c r="G179" s="235"/>
      <c r="H179" s="238">
        <v>3</v>
      </c>
      <c r="I179" s="239"/>
      <c r="J179" s="235"/>
      <c r="K179" s="235"/>
      <c r="L179" s="240"/>
      <c r="M179" s="241"/>
      <c r="N179" s="242"/>
      <c r="O179" s="242"/>
      <c r="P179" s="242"/>
      <c r="Q179" s="242"/>
      <c r="R179" s="242"/>
      <c r="S179" s="242"/>
      <c r="T179" s="243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44" t="s">
        <v>132</v>
      </c>
      <c r="AU179" s="244" t="s">
        <v>81</v>
      </c>
      <c r="AV179" s="14" t="s">
        <v>81</v>
      </c>
      <c r="AW179" s="14" t="s">
        <v>33</v>
      </c>
      <c r="AX179" s="14" t="s">
        <v>72</v>
      </c>
      <c r="AY179" s="244" t="s">
        <v>119</v>
      </c>
    </row>
    <row r="180" s="15" customFormat="1">
      <c r="A180" s="15"/>
      <c r="B180" s="245"/>
      <c r="C180" s="246"/>
      <c r="D180" s="222" t="s">
        <v>132</v>
      </c>
      <c r="E180" s="247" t="s">
        <v>19</v>
      </c>
      <c r="F180" s="248" t="s">
        <v>150</v>
      </c>
      <c r="G180" s="246"/>
      <c r="H180" s="249">
        <v>62</v>
      </c>
      <c r="I180" s="250"/>
      <c r="J180" s="246"/>
      <c r="K180" s="246"/>
      <c r="L180" s="251"/>
      <c r="M180" s="252"/>
      <c r="N180" s="253"/>
      <c r="O180" s="253"/>
      <c r="P180" s="253"/>
      <c r="Q180" s="253"/>
      <c r="R180" s="253"/>
      <c r="S180" s="253"/>
      <c r="T180" s="254"/>
      <c r="U180" s="15"/>
      <c r="V180" s="15"/>
      <c r="W180" s="15"/>
      <c r="X180" s="15"/>
      <c r="Y180" s="15"/>
      <c r="Z180" s="15"/>
      <c r="AA180" s="15"/>
      <c r="AB180" s="15"/>
      <c r="AC180" s="15"/>
      <c r="AD180" s="15"/>
      <c r="AE180" s="15"/>
      <c r="AT180" s="255" t="s">
        <v>132</v>
      </c>
      <c r="AU180" s="255" t="s">
        <v>81</v>
      </c>
      <c r="AV180" s="15" t="s">
        <v>126</v>
      </c>
      <c r="AW180" s="15" t="s">
        <v>33</v>
      </c>
      <c r="AX180" s="15" t="s">
        <v>77</v>
      </c>
      <c r="AY180" s="255" t="s">
        <v>119</v>
      </c>
    </row>
    <row r="181" s="2" customFormat="1" ht="37.8" customHeight="1">
      <c r="A181" s="38"/>
      <c r="B181" s="39"/>
      <c r="C181" s="204" t="s">
        <v>8</v>
      </c>
      <c r="D181" s="204" t="s">
        <v>121</v>
      </c>
      <c r="E181" s="205" t="s">
        <v>222</v>
      </c>
      <c r="F181" s="206" t="s">
        <v>223</v>
      </c>
      <c r="G181" s="207" t="s">
        <v>124</v>
      </c>
      <c r="H181" s="208">
        <v>34</v>
      </c>
      <c r="I181" s="209"/>
      <c r="J181" s="210">
        <f>ROUND(I181*H181,2)</f>
        <v>0</v>
      </c>
      <c r="K181" s="206" t="s">
        <v>125</v>
      </c>
      <c r="L181" s="44"/>
      <c r="M181" s="211" t="s">
        <v>19</v>
      </c>
      <c r="N181" s="212" t="s">
        <v>43</v>
      </c>
      <c r="O181" s="84"/>
      <c r="P181" s="213">
        <f>O181*H181</f>
        <v>0</v>
      </c>
      <c r="Q181" s="213">
        <v>0</v>
      </c>
      <c r="R181" s="213">
        <f>Q181*H181</f>
        <v>0</v>
      </c>
      <c r="S181" s="213">
        <v>0.44</v>
      </c>
      <c r="T181" s="214">
        <f>S181*H181</f>
        <v>14.960000000000001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15" t="s">
        <v>126</v>
      </c>
      <c r="AT181" s="215" t="s">
        <v>121</v>
      </c>
      <c r="AU181" s="215" t="s">
        <v>81</v>
      </c>
      <c r="AY181" s="17" t="s">
        <v>119</v>
      </c>
      <c r="BE181" s="216">
        <f>IF(N181="základní",J181,0)</f>
        <v>0</v>
      </c>
      <c r="BF181" s="216">
        <f>IF(N181="snížená",J181,0)</f>
        <v>0</v>
      </c>
      <c r="BG181" s="216">
        <f>IF(N181="zákl. přenesená",J181,0)</f>
        <v>0</v>
      </c>
      <c r="BH181" s="216">
        <f>IF(N181="sníž. přenesená",J181,0)</f>
        <v>0</v>
      </c>
      <c r="BI181" s="216">
        <f>IF(N181="nulová",J181,0)</f>
        <v>0</v>
      </c>
      <c r="BJ181" s="17" t="s">
        <v>77</v>
      </c>
      <c r="BK181" s="216">
        <f>ROUND(I181*H181,2)</f>
        <v>0</v>
      </c>
      <c r="BL181" s="17" t="s">
        <v>126</v>
      </c>
      <c r="BM181" s="215" t="s">
        <v>224</v>
      </c>
    </row>
    <row r="182" s="2" customFormat="1">
      <c r="A182" s="38"/>
      <c r="B182" s="39"/>
      <c r="C182" s="40"/>
      <c r="D182" s="217" t="s">
        <v>128</v>
      </c>
      <c r="E182" s="40"/>
      <c r="F182" s="218" t="s">
        <v>225</v>
      </c>
      <c r="G182" s="40"/>
      <c r="H182" s="40"/>
      <c r="I182" s="219"/>
      <c r="J182" s="40"/>
      <c r="K182" s="40"/>
      <c r="L182" s="44"/>
      <c r="M182" s="220"/>
      <c r="N182" s="221"/>
      <c r="O182" s="84"/>
      <c r="P182" s="84"/>
      <c r="Q182" s="84"/>
      <c r="R182" s="84"/>
      <c r="S182" s="84"/>
      <c r="T182" s="85"/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T182" s="17" t="s">
        <v>128</v>
      </c>
      <c r="AU182" s="17" t="s">
        <v>81</v>
      </c>
    </row>
    <row r="183" s="13" customFormat="1">
      <c r="A183" s="13"/>
      <c r="B183" s="224"/>
      <c r="C183" s="225"/>
      <c r="D183" s="222" t="s">
        <v>132</v>
      </c>
      <c r="E183" s="226" t="s">
        <v>19</v>
      </c>
      <c r="F183" s="227" t="s">
        <v>226</v>
      </c>
      <c r="G183" s="225"/>
      <c r="H183" s="226" t="s">
        <v>19</v>
      </c>
      <c r="I183" s="228"/>
      <c r="J183" s="225"/>
      <c r="K183" s="225"/>
      <c r="L183" s="229"/>
      <c r="M183" s="230"/>
      <c r="N183" s="231"/>
      <c r="O183" s="231"/>
      <c r="P183" s="231"/>
      <c r="Q183" s="231"/>
      <c r="R183" s="231"/>
      <c r="S183" s="231"/>
      <c r="T183" s="232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33" t="s">
        <v>132</v>
      </c>
      <c r="AU183" s="233" t="s">
        <v>81</v>
      </c>
      <c r="AV183" s="13" t="s">
        <v>77</v>
      </c>
      <c r="AW183" s="13" t="s">
        <v>33</v>
      </c>
      <c r="AX183" s="13" t="s">
        <v>72</v>
      </c>
      <c r="AY183" s="233" t="s">
        <v>119</v>
      </c>
    </row>
    <row r="184" s="13" customFormat="1">
      <c r="A184" s="13"/>
      <c r="B184" s="224"/>
      <c r="C184" s="225"/>
      <c r="D184" s="222" t="s">
        <v>132</v>
      </c>
      <c r="E184" s="226" t="s">
        <v>19</v>
      </c>
      <c r="F184" s="227" t="s">
        <v>197</v>
      </c>
      <c r="G184" s="225"/>
      <c r="H184" s="226" t="s">
        <v>19</v>
      </c>
      <c r="I184" s="228"/>
      <c r="J184" s="225"/>
      <c r="K184" s="225"/>
      <c r="L184" s="229"/>
      <c r="M184" s="230"/>
      <c r="N184" s="231"/>
      <c r="O184" s="231"/>
      <c r="P184" s="231"/>
      <c r="Q184" s="231"/>
      <c r="R184" s="231"/>
      <c r="S184" s="231"/>
      <c r="T184" s="232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33" t="s">
        <v>132</v>
      </c>
      <c r="AU184" s="233" t="s">
        <v>81</v>
      </c>
      <c r="AV184" s="13" t="s">
        <v>77</v>
      </c>
      <c r="AW184" s="13" t="s">
        <v>33</v>
      </c>
      <c r="AX184" s="13" t="s">
        <v>72</v>
      </c>
      <c r="AY184" s="233" t="s">
        <v>119</v>
      </c>
    </row>
    <row r="185" s="14" customFormat="1">
      <c r="A185" s="14"/>
      <c r="B185" s="234"/>
      <c r="C185" s="235"/>
      <c r="D185" s="222" t="s">
        <v>132</v>
      </c>
      <c r="E185" s="236" t="s">
        <v>19</v>
      </c>
      <c r="F185" s="237" t="s">
        <v>227</v>
      </c>
      <c r="G185" s="235"/>
      <c r="H185" s="238">
        <v>5</v>
      </c>
      <c r="I185" s="239"/>
      <c r="J185" s="235"/>
      <c r="K185" s="235"/>
      <c r="L185" s="240"/>
      <c r="M185" s="241"/>
      <c r="N185" s="242"/>
      <c r="O185" s="242"/>
      <c r="P185" s="242"/>
      <c r="Q185" s="242"/>
      <c r="R185" s="242"/>
      <c r="S185" s="242"/>
      <c r="T185" s="243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44" t="s">
        <v>132</v>
      </c>
      <c r="AU185" s="244" t="s">
        <v>81</v>
      </c>
      <c r="AV185" s="14" t="s">
        <v>81</v>
      </c>
      <c r="AW185" s="14" t="s">
        <v>33</v>
      </c>
      <c r="AX185" s="14" t="s">
        <v>72</v>
      </c>
      <c r="AY185" s="244" t="s">
        <v>119</v>
      </c>
    </row>
    <row r="186" s="13" customFormat="1">
      <c r="A186" s="13"/>
      <c r="B186" s="224"/>
      <c r="C186" s="225"/>
      <c r="D186" s="222" t="s">
        <v>132</v>
      </c>
      <c r="E186" s="226" t="s">
        <v>19</v>
      </c>
      <c r="F186" s="227" t="s">
        <v>133</v>
      </c>
      <c r="G186" s="225"/>
      <c r="H186" s="226" t="s">
        <v>19</v>
      </c>
      <c r="I186" s="228"/>
      <c r="J186" s="225"/>
      <c r="K186" s="225"/>
      <c r="L186" s="229"/>
      <c r="M186" s="230"/>
      <c r="N186" s="231"/>
      <c r="O186" s="231"/>
      <c r="P186" s="231"/>
      <c r="Q186" s="231"/>
      <c r="R186" s="231"/>
      <c r="S186" s="231"/>
      <c r="T186" s="232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33" t="s">
        <v>132</v>
      </c>
      <c r="AU186" s="233" t="s">
        <v>81</v>
      </c>
      <c r="AV186" s="13" t="s">
        <v>77</v>
      </c>
      <c r="AW186" s="13" t="s">
        <v>33</v>
      </c>
      <c r="AX186" s="13" t="s">
        <v>72</v>
      </c>
      <c r="AY186" s="233" t="s">
        <v>119</v>
      </c>
    </row>
    <row r="187" s="13" customFormat="1">
      <c r="A187" s="13"/>
      <c r="B187" s="224"/>
      <c r="C187" s="225"/>
      <c r="D187" s="222" t="s">
        <v>132</v>
      </c>
      <c r="E187" s="226" t="s">
        <v>19</v>
      </c>
      <c r="F187" s="227" t="s">
        <v>228</v>
      </c>
      <c r="G187" s="225"/>
      <c r="H187" s="226" t="s">
        <v>19</v>
      </c>
      <c r="I187" s="228"/>
      <c r="J187" s="225"/>
      <c r="K187" s="225"/>
      <c r="L187" s="229"/>
      <c r="M187" s="230"/>
      <c r="N187" s="231"/>
      <c r="O187" s="231"/>
      <c r="P187" s="231"/>
      <c r="Q187" s="231"/>
      <c r="R187" s="231"/>
      <c r="S187" s="231"/>
      <c r="T187" s="232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33" t="s">
        <v>132</v>
      </c>
      <c r="AU187" s="233" t="s">
        <v>81</v>
      </c>
      <c r="AV187" s="13" t="s">
        <v>77</v>
      </c>
      <c r="AW187" s="13" t="s">
        <v>33</v>
      </c>
      <c r="AX187" s="13" t="s">
        <v>72</v>
      </c>
      <c r="AY187" s="233" t="s">
        <v>119</v>
      </c>
    </row>
    <row r="188" s="14" customFormat="1">
      <c r="A188" s="14"/>
      <c r="B188" s="234"/>
      <c r="C188" s="235"/>
      <c r="D188" s="222" t="s">
        <v>132</v>
      </c>
      <c r="E188" s="236" t="s">
        <v>19</v>
      </c>
      <c r="F188" s="237" t="s">
        <v>134</v>
      </c>
      <c r="G188" s="235"/>
      <c r="H188" s="238">
        <v>29</v>
      </c>
      <c r="I188" s="239"/>
      <c r="J188" s="235"/>
      <c r="K188" s="235"/>
      <c r="L188" s="240"/>
      <c r="M188" s="241"/>
      <c r="N188" s="242"/>
      <c r="O188" s="242"/>
      <c r="P188" s="242"/>
      <c r="Q188" s="242"/>
      <c r="R188" s="242"/>
      <c r="S188" s="242"/>
      <c r="T188" s="243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44" t="s">
        <v>132</v>
      </c>
      <c r="AU188" s="244" t="s">
        <v>81</v>
      </c>
      <c r="AV188" s="14" t="s">
        <v>81</v>
      </c>
      <c r="AW188" s="14" t="s">
        <v>33</v>
      </c>
      <c r="AX188" s="14" t="s">
        <v>72</v>
      </c>
      <c r="AY188" s="244" t="s">
        <v>119</v>
      </c>
    </row>
    <row r="189" s="15" customFormat="1">
      <c r="A189" s="15"/>
      <c r="B189" s="245"/>
      <c r="C189" s="246"/>
      <c r="D189" s="222" t="s">
        <v>132</v>
      </c>
      <c r="E189" s="247" t="s">
        <v>19</v>
      </c>
      <c r="F189" s="248" t="s">
        <v>150</v>
      </c>
      <c r="G189" s="246"/>
      <c r="H189" s="249">
        <v>34</v>
      </c>
      <c r="I189" s="250"/>
      <c r="J189" s="246"/>
      <c r="K189" s="246"/>
      <c r="L189" s="251"/>
      <c r="M189" s="252"/>
      <c r="N189" s="253"/>
      <c r="O189" s="253"/>
      <c r="P189" s="253"/>
      <c r="Q189" s="253"/>
      <c r="R189" s="253"/>
      <c r="S189" s="253"/>
      <c r="T189" s="254"/>
      <c r="U189" s="15"/>
      <c r="V189" s="15"/>
      <c r="W189" s="15"/>
      <c r="X189" s="15"/>
      <c r="Y189" s="15"/>
      <c r="Z189" s="15"/>
      <c r="AA189" s="15"/>
      <c r="AB189" s="15"/>
      <c r="AC189" s="15"/>
      <c r="AD189" s="15"/>
      <c r="AE189" s="15"/>
      <c r="AT189" s="255" t="s">
        <v>132</v>
      </c>
      <c r="AU189" s="255" t="s">
        <v>81</v>
      </c>
      <c r="AV189" s="15" t="s">
        <v>126</v>
      </c>
      <c r="AW189" s="15" t="s">
        <v>33</v>
      </c>
      <c r="AX189" s="15" t="s">
        <v>77</v>
      </c>
      <c r="AY189" s="255" t="s">
        <v>119</v>
      </c>
    </row>
    <row r="190" s="2" customFormat="1" ht="37.8" customHeight="1">
      <c r="A190" s="38"/>
      <c r="B190" s="39"/>
      <c r="C190" s="204" t="s">
        <v>229</v>
      </c>
      <c r="D190" s="204" t="s">
        <v>121</v>
      </c>
      <c r="E190" s="205" t="s">
        <v>230</v>
      </c>
      <c r="F190" s="206" t="s">
        <v>231</v>
      </c>
      <c r="G190" s="207" t="s">
        <v>124</v>
      </c>
      <c r="H190" s="208">
        <v>4</v>
      </c>
      <c r="I190" s="209"/>
      <c r="J190" s="210">
        <f>ROUND(I190*H190,2)</f>
        <v>0</v>
      </c>
      <c r="K190" s="206" t="s">
        <v>125</v>
      </c>
      <c r="L190" s="44"/>
      <c r="M190" s="211" t="s">
        <v>19</v>
      </c>
      <c r="N190" s="212" t="s">
        <v>43</v>
      </c>
      <c r="O190" s="84"/>
      <c r="P190" s="213">
        <f>O190*H190</f>
        <v>0</v>
      </c>
      <c r="Q190" s="213">
        <v>0</v>
      </c>
      <c r="R190" s="213">
        <f>Q190*H190</f>
        <v>0</v>
      </c>
      <c r="S190" s="213">
        <v>0.57999999999999996</v>
      </c>
      <c r="T190" s="214">
        <f>S190*H190</f>
        <v>2.3199999999999998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15" t="s">
        <v>126</v>
      </c>
      <c r="AT190" s="215" t="s">
        <v>121</v>
      </c>
      <c r="AU190" s="215" t="s">
        <v>81</v>
      </c>
      <c r="AY190" s="17" t="s">
        <v>119</v>
      </c>
      <c r="BE190" s="216">
        <f>IF(N190="základní",J190,0)</f>
        <v>0</v>
      </c>
      <c r="BF190" s="216">
        <f>IF(N190="snížená",J190,0)</f>
        <v>0</v>
      </c>
      <c r="BG190" s="216">
        <f>IF(N190="zákl. přenesená",J190,0)</f>
        <v>0</v>
      </c>
      <c r="BH190" s="216">
        <f>IF(N190="sníž. přenesená",J190,0)</f>
        <v>0</v>
      </c>
      <c r="BI190" s="216">
        <f>IF(N190="nulová",J190,0)</f>
        <v>0</v>
      </c>
      <c r="BJ190" s="17" t="s">
        <v>77</v>
      </c>
      <c r="BK190" s="216">
        <f>ROUND(I190*H190,2)</f>
        <v>0</v>
      </c>
      <c r="BL190" s="17" t="s">
        <v>126</v>
      </c>
      <c r="BM190" s="215" t="s">
        <v>232</v>
      </c>
    </row>
    <row r="191" s="2" customFormat="1">
      <c r="A191" s="38"/>
      <c r="B191" s="39"/>
      <c r="C191" s="40"/>
      <c r="D191" s="217" t="s">
        <v>128</v>
      </c>
      <c r="E191" s="40"/>
      <c r="F191" s="218" t="s">
        <v>233</v>
      </c>
      <c r="G191" s="40"/>
      <c r="H191" s="40"/>
      <c r="I191" s="219"/>
      <c r="J191" s="40"/>
      <c r="K191" s="40"/>
      <c r="L191" s="44"/>
      <c r="M191" s="220"/>
      <c r="N191" s="221"/>
      <c r="O191" s="84"/>
      <c r="P191" s="84"/>
      <c r="Q191" s="84"/>
      <c r="R191" s="84"/>
      <c r="S191" s="84"/>
      <c r="T191" s="85"/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T191" s="17" t="s">
        <v>128</v>
      </c>
      <c r="AU191" s="17" t="s">
        <v>81</v>
      </c>
    </row>
    <row r="192" s="13" customFormat="1">
      <c r="A192" s="13"/>
      <c r="B192" s="224"/>
      <c r="C192" s="225"/>
      <c r="D192" s="222" t="s">
        <v>132</v>
      </c>
      <c r="E192" s="226" t="s">
        <v>19</v>
      </c>
      <c r="F192" s="227" t="s">
        <v>139</v>
      </c>
      <c r="G192" s="225"/>
      <c r="H192" s="226" t="s">
        <v>19</v>
      </c>
      <c r="I192" s="228"/>
      <c r="J192" s="225"/>
      <c r="K192" s="225"/>
      <c r="L192" s="229"/>
      <c r="M192" s="230"/>
      <c r="N192" s="231"/>
      <c r="O192" s="231"/>
      <c r="P192" s="231"/>
      <c r="Q192" s="231"/>
      <c r="R192" s="231"/>
      <c r="S192" s="231"/>
      <c r="T192" s="232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33" t="s">
        <v>132</v>
      </c>
      <c r="AU192" s="233" t="s">
        <v>81</v>
      </c>
      <c r="AV192" s="13" t="s">
        <v>77</v>
      </c>
      <c r="AW192" s="13" t="s">
        <v>33</v>
      </c>
      <c r="AX192" s="13" t="s">
        <v>72</v>
      </c>
      <c r="AY192" s="233" t="s">
        <v>119</v>
      </c>
    </row>
    <row r="193" s="13" customFormat="1">
      <c r="A193" s="13"/>
      <c r="B193" s="224"/>
      <c r="C193" s="225"/>
      <c r="D193" s="222" t="s">
        <v>132</v>
      </c>
      <c r="E193" s="226" t="s">
        <v>19</v>
      </c>
      <c r="F193" s="227" t="s">
        <v>234</v>
      </c>
      <c r="G193" s="225"/>
      <c r="H193" s="226" t="s">
        <v>19</v>
      </c>
      <c r="I193" s="228"/>
      <c r="J193" s="225"/>
      <c r="K193" s="225"/>
      <c r="L193" s="229"/>
      <c r="M193" s="230"/>
      <c r="N193" s="231"/>
      <c r="O193" s="231"/>
      <c r="P193" s="231"/>
      <c r="Q193" s="231"/>
      <c r="R193" s="231"/>
      <c r="S193" s="231"/>
      <c r="T193" s="232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33" t="s">
        <v>132</v>
      </c>
      <c r="AU193" s="233" t="s">
        <v>81</v>
      </c>
      <c r="AV193" s="13" t="s">
        <v>77</v>
      </c>
      <c r="AW193" s="13" t="s">
        <v>33</v>
      </c>
      <c r="AX193" s="13" t="s">
        <v>72</v>
      </c>
      <c r="AY193" s="233" t="s">
        <v>119</v>
      </c>
    </row>
    <row r="194" s="14" customFormat="1">
      <c r="A194" s="14"/>
      <c r="B194" s="234"/>
      <c r="C194" s="235"/>
      <c r="D194" s="222" t="s">
        <v>132</v>
      </c>
      <c r="E194" s="236" t="s">
        <v>19</v>
      </c>
      <c r="F194" s="237" t="s">
        <v>140</v>
      </c>
      <c r="G194" s="235"/>
      <c r="H194" s="238">
        <v>4</v>
      </c>
      <c r="I194" s="239"/>
      <c r="J194" s="235"/>
      <c r="K194" s="235"/>
      <c r="L194" s="240"/>
      <c r="M194" s="241"/>
      <c r="N194" s="242"/>
      <c r="O194" s="242"/>
      <c r="P194" s="242"/>
      <c r="Q194" s="242"/>
      <c r="R194" s="242"/>
      <c r="S194" s="242"/>
      <c r="T194" s="243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44" t="s">
        <v>132</v>
      </c>
      <c r="AU194" s="244" t="s">
        <v>81</v>
      </c>
      <c r="AV194" s="14" t="s">
        <v>81</v>
      </c>
      <c r="AW194" s="14" t="s">
        <v>33</v>
      </c>
      <c r="AX194" s="14" t="s">
        <v>77</v>
      </c>
      <c r="AY194" s="244" t="s">
        <v>119</v>
      </c>
    </row>
    <row r="195" s="2" customFormat="1" ht="33" customHeight="1">
      <c r="A195" s="38"/>
      <c r="B195" s="39"/>
      <c r="C195" s="204" t="s">
        <v>235</v>
      </c>
      <c r="D195" s="204" t="s">
        <v>121</v>
      </c>
      <c r="E195" s="205" t="s">
        <v>236</v>
      </c>
      <c r="F195" s="206" t="s">
        <v>237</v>
      </c>
      <c r="G195" s="207" t="s">
        <v>124</v>
      </c>
      <c r="H195" s="208">
        <v>60</v>
      </c>
      <c r="I195" s="209"/>
      <c r="J195" s="210">
        <f>ROUND(I195*H195,2)</f>
        <v>0</v>
      </c>
      <c r="K195" s="206" t="s">
        <v>125</v>
      </c>
      <c r="L195" s="44"/>
      <c r="M195" s="211" t="s">
        <v>19</v>
      </c>
      <c r="N195" s="212" t="s">
        <v>43</v>
      </c>
      <c r="O195" s="84"/>
      <c r="P195" s="213">
        <f>O195*H195</f>
        <v>0</v>
      </c>
      <c r="Q195" s="213">
        <v>0</v>
      </c>
      <c r="R195" s="213">
        <f>Q195*H195</f>
        <v>0</v>
      </c>
      <c r="S195" s="213">
        <v>0.625</v>
      </c>
      <c r="T195" s="214">
        <f>S195*H195</f>
        <v>37.5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215" t="s">
        <v>126</v>
      </c>
      <c r="AT195" s="215" t="s">
        <v>121</v>
      </c>
      <c r="AU195" s="215" t="s">
        <v>81</v>
      </c>
      <c r="AY195" s="17" t="s">
        <v>119</v>
      </c>
      <c r="BE195" s="216">
        <f>IF(N195="základní",J195,0)</f>
        <v>0</v>
      </c>
      <c r="BF195" s="216">
        <f>IF(N195="snížená",J195,0)</f>
        <v>0</v>
      </c>
      <c r="BG195" s="216">
        <f>IF(N195="zákl. přenesená",J195,0)</f>
        <v>0</v>
      </c>
      <c r="BH195" s="216">
        <f>IF(N195="sníž. přenesená",J195,0)</f>
        <v>0</v>
      </c>
      <c r="BI195" s="216">
        <f>IF(N195="nulová",J195,0)</f>
        <v>0</v>
      </c>
      <c r="BJ195" s="17" t="s">
        <v>77</v>
      </c>
      <c r="BK195" s="216">
        <f>ROUND(I195*H195,2)</f>
        <v>0</v>
      </c>
      <c r="BL195" s="17" t="s">
        <v>126</v>
      </c>
      <c r="BM195" s="215" t="s">
        <v>238</v>
      </c>
    </row>
    <row r="196" s="2" customFormat="1">
      <c r="A196" s="38"/>
      <c r="B196" s="39"/>
      <c r="C196" s="40"/>
      <c r="D196" s="217" t="s">
        <v>128</v>
      </c>
      <c r="E196" s="40"/>
      <c r="F196" s="218" t="s">
        <v>239</v>
      </c>
      <c r="G196" s="40"/>
      <c r="H196" s="40"/>
      <c r="I196" s="219"/>
      <c r="J196" s="40"/>
      <c r="K196" s="40"/>
      <c r="L196" s="44"/>
      <c r="M196" s="220"/>
      <c r="N196" s="221"/>
      <c r="O196" s="84"/>
      <c r="P196" s="84"/>
      <c r="Q196" s="84"/>
      <c r="R196" s="84"/>
      <c r="S196" s="84"/>
      <c r="T196" s="85"/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T196" s="17" t="s">
        <v>128</v>
      </c>
      <c r="AU196" s="17" t="s">
        <v>81</v>
      </c>
    </row>
    <row r="197" s="13" customFormat="1">
      <c r="A197" s="13"/>
      <c r="B197" s="224"/>
      <c r="C197" s="225"/>
      <c r="D197" s="222" t="s">
        <v>132</v>
      </c>
      <c r="E197" s="226" t="s">
        <v>19</v>
      </c>
      <c r="F197" s="227" t="s">
        <v>240</v>
      </c>
      <c r="G197" s="225"/>
      <c r="H197" s="226" t="s">
        <v>19</v>
      </c>
      <c r="I197" s="228"/>
      <c r="J197" s="225"/>
      <c r="K197" s="225"/>
      <c r="L197" s="229"/>
      <c r="M197" s="230"/>
      <c r="N197" s="231"/>
      <c r="O197" s="231"/>
      <c r="P197" s="231"/>
      <c r="Q197" s="231"/>
      <c r="R197" s="231"/>
      <c r="S197" s="231"/>
      <c r="T197" s="232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33" t="s">
        <v>132</v>
      </c>
      <c r="AU197" s="233" t="s">
        <v>81</v>
      </c>
      <c r="AV197" s="13" t="s">
        <v>77</v>
      </c>
      <c r="AW197" s="13" t="s">
        <v>33</v>
      </c>
      <c r="AX197" s="13" t="s">
        <v>72</v>
      </c>
      <c r="AY197" s="233" t="s">
        <v>119</v>
      </c>
    </row>
    <row r="198" s="13" customFormat="1">
      <c r="A198" s="13"/>
      <c r="B198" s="224"/>
      <c r="C198" s="225"/>
      <c r="D198" s="222" t="s">
        <v>132</v>
      </c>
      <c r="E198" s="226" t="s">
        <v>19</v>
      </c>
      <c r="F198" s="227" t="s">
        <v>178</v>
      </c>
      <c r="G198" s="225"/>
      <c r="H198" s="226" t="s">
        <v>19</v>
      </c>
      <c r="I198" s="228"/>
      <c r="J198" s="225"/>
      <c r="K198" s="225"/>
      <c r="L198" s="229"/>
      <c r="M198" s="230"/>
      <c r="N198" s="231"/>
      <c r="O198" s="231"/>
      <c r="P198" s="231"/>
      <c r="Q198" s="231"/>
      <c r="R198" s="231"/>
      <c r="S198" s="231"/>
      <c r="T198" s="232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33" t="s">
        <v>132</v>
      </c>
      <c r="AU198" s="233" t="s">
        <v>81</v>
      </c>
      <c r="AV198" s="13" t="s">
        <v>77</v>
      </c>
      <c r="AW198" s="13" t="s">
        <v>33</v>
      </c>
      <c r="AX198" s="13" t="s">
        <v>72</v>
      </c>
      <c r="AY198" s="233" t="s">
        <v>119</v>
      </c>
    </row>
    <row r="199" s="14" customFormat="1">
      <c r="A199" s="14"/>
      <c r="B199" s="234"/>
      <c r="C199" s="235"/>
      <c r="D199" s="222" t="s">
        <v>132</v>
      </c>
      <c r="E199" s="236" t="s">
        <v>19</v>
      </c>
      <c r="F199" s="237" t="s">
        <v>215</v>
      </c>
      <c r="G199" s="235"/>
      <c r="H199" s="238">
        <v>30</v>
      </c>
      <c r="I199" s="239"/>
      <c r="J199" s="235"/>
      <c r="K199" s="235"/>
      <c r="L199" s="240"/>
      <c r="M199" s="241"/>
      <c r="N199" s="242"/>
      <c r="O199" s="242"/>
      <c r="P199" s="242"/>
      <c r="Q199" s="242"/>
      <c r="R199" s="242"/>
      <c r="S199" s="242"/>
      <c r="T199" s="243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44" t="s">
        <v>132</v>
      </c>
      <c r="AU199" s="244" t="s">
        <v>81</v>
      </c>
      <c r="AV199" s="14" t="s">
        <v>81</v>
      </c>
      <c r="AW199" s="14" t="s">
        <v>33</v>
      </c>
      <c r="AX199" s="14" t="s">
        <v>72</v>
      </c>
      <c r="AY199" s="244" t="s">
        <v>119</v>
      </c>
    </row>
    <row r="200" s="13" customFormat="1">
      <c r="A200" s="13"/>
      <c r="B200" s="224"/>
      <c r="C200" s="225"/>
      <c r="D200" s="222" t="s">
        <v>132</v>
      </c>
      <c r="E200" s="226" t="s">
        <v>19</v>
      </c>
      <c r="F200" s="227" t="s">
        <v>213</v>
      </c>
      <c r="G200" s="225"/>
      <c r="H200" s="226" t="s">
        <v>19</v>
      </c>
      <c r="I200" s="228"/>
      <c r="J200" s="225"/>
      <c r="K200" s="225"/>
      <c r="L200" s="229"/>
      <c r="M200" s="230"/>
      <c r="N200" s="231"/>
      <c r="O200" s="231"/>
      <c r="P200" s="231"/>
      <c r="Q200" s="231"/>
      <c r="R200" s="231"/>
      <c r="S200" s="231"/>
      <c r="T200" s="232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33" t="s">
        <v>132</v>
      </c>
      <c r="AU200" s="233" t="s">
        <v>81</v>
      </c>
      <c r="AV200" s="13" t="s">
        <v>77</v>
      </c>
      <c r="AW200" s="13" t="s">
        <v>33</v>
      </c>
      <c r="AX200" s="13" t="s">
        <v>72</v>
      </c>
      <c r="AY200" s="233" t="s">
        <v>119</v>
      </c>
    </row>
    <row r="201" s="13" customFormat="1">
      <c r="A201" s="13"/>
      <c r="B201" s="224"/>
      <c r="C201" s="225"/>
      <c r="D201" s="222" t="s">
        <v>132</v>
      </c>
      <c r="E201" s="226" t="s">
        <v>19</v>
      </c>
      <c r="F201" s="227" t="s">
        <v>178</v>
      </c>
      <c r="G201" s="225"/>
      <c r="H201" s="226" t="s">
        <v>19</v>
      </c>
      <c r="I201" s="228"/>
      <c r="J201" s="225"/>
      <c r="K201" s="225"/>
      <c r="L201" s="229"/>
      <c r="M201" s="230"/>
      <c r="N201" s="231"/>
      <c r="O201" s="231"/>
      <c r="P201" s="231"/>
      <c r="Q201" s="231"/>
      <c r="R201" s="231"/>
      <c r="S201" s="231"/>
      <c r="T201" s="232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33" t="s">
        <v>132</v>
      </c>
      <c r="AU201" s="233" t="s">
        <v>81</v>
      </c>
      <c r="AV201" s="13" t="s">
        <v>77</v>
      </c>
      <c r="AW201" s="13" t="s">
        <v>33</v>
      </c>
      <c r="AX201" s="13" t="s">
        <v>72</v>
      </c>
      <c r="AY201" s="233" t="s">
        <v>119</v>
      </c>
    </row>
    <row r="202" s="14" customFormat="1">
      <c r="A202" s="14"/>
      <c r="B202" s="234"/>
      <c r="C202" s="235"/>
      <c r="D202" s="222" t="s">
        <v>132</v>
      </c>
      <c r="E202" s="236" t="s">
        <v>19</v>
      </c>
      <c r="F202" s="237" t="s">
        <v>215</v>
      </c>
      <c r="G202" s="235"/>
      <c r="H202" s="238">
        <v>30</v>
      </c>
      <c r="I202" s="239"/>
      <c r="J202" s="235"/>
      <c r="K202" s="235"/>
      <c r="L202" s="240"/>
      <c r="M202" s="241"/>
      <c r="N202" s="242"/>
      <c r="O202" s="242"/>
      <c r="P202" s="242"/>
      <c r="Q202" s="242"/>
      <c r="R202" s="242"/>
      <c r="S202" s="242"/>
      <c r="T202" s="243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44" t="s">
        <v>132</v>
      </c>
      <c r="AU202" s="244" t="s">
        <v>81</v>
      </c>
      <c r="AV202" s="14" t="s">
        <v>81</v>
      </c>
      <c r="AW202" s="14" t="s">
        <v>33</v>
      </c>
      <c r="AX202" s="14" t="s">
        <v>72</v>
      </c>
      <c r="AY202" s="244" t="s">
        <v>119</v>
      </c>
    </row>
    <row r="203" s="15" customFormat="1">
      <c r="A203" s="15"/>
      <c r="B203" s="245"/>
      <c r="C203" s="246"/>
      <c r="D203" s="222" t="s">
        <v>132</v>
      </c>
      <c r="E203" s="247" t="s">
        <v>19</v>
      </c>
      <c r="F203" s="248" t="s">
        <v>150</v>
      </c>
      <c r="G203" s="246"/>
      <c r="H203" s="249">
        <v>60</v>
      </c>
      <c r="I203" s="250"/>
      <c r="J203" s="246"/>
      <c r="K203" s="246"/>
      <c r="L203" s="251"/>
      <c r="M203" s="252"/>
      <c r="N203" s="253"/>
      <c r="O203" s="253"/>
      <c r="P203" s="253"/>
      <c r="Q203" s="253"/>
      <c r="R203" s="253"/>
      <c r="S203" s="253"/>
      <c r="T203" s="254"/>
      <c r="U203" s="15"/>
      <c r="V203" s="15"/>
      <c r="W203" s="15"/>
      <c r="X203" s="15"/>
      <c r="Y203" s="15"/>
      <c r="Z203" s="15"/>
      <c r="AA203" s="15"/>
      <c r="AB203" s="15"/>
      <c r="AC203" s="15"/>
      <c r="AD203" s="15"/>
      <c r="AE203" s="15"/>
      <c r="AT203" s="255" t="s">
        <v>132</v>
      </c>
      <c r="AU203" s="255" t="s">
        <v>81</v>
      </c>
      <c r="AV203" s="15" t="s">
        <v>126</v>
      </c>
      <c r="AW203" s="15" t="s">
        <v>33</v>
      </c>
      <c r="AX203" s="15" t="s">
        <v>77</v>
      </c>
      <c r="AY203" s="255" t="s">
        <v>119</v>
      </c>
    </row>
    <row r="204" s="2" customFormat="1" ht="33" customHeight="1">
      <c r="A204" s="38"/>
      <c r="B204" s="39"/>
      <c r="C204" s="204" t="s">
        <v>241</v>
      </c>
      <c r="D204" s="204" t="s">
        <v>121</v>
      </c>
      <c r="E204" s="205" t="s">
        <v>242</v>
      </c>
      <c r="F204" s="206" t="s">
        <v>243</v>
      </c>
      <c r="G204" s="207" t="s">
        <v>124</v>
      </c>
      <c r="H204" s="208">
        <v>5</v>
      </c>
      <c r="I204" s="209"/>
      <c r="J204" s="210">
        <f>ROUND(I204*H204,2)</f>
        <v>0</v>
      </c>
      <c r="K204" s="206" t="s">
        <v>125</v>
      </c>
      <c r="L204" s="44"/>
      <c r="M204" s="211" t="s">
        <v>19</v>
      </c>
      <c r="N204" s="212" t="s">
        <v>43</v>
      </c>
      <c r="O204" s="84"/>
      <c r="P204" s="213">
        <f>O204*H204</f>
        <v>0</v>
      </c>
      <c r="Q204" s="213">
        <v>0</v>
      </c>
      <c r="R204" s="213">
        <f>Q204*H204</f>
        <v>0</v>
      </c>
      <c r="S204" s="213">
        <v>0.22</v>
      </c>
      <c r="T204" s="214">
        <f>S204*H204</f>
        <v>1.1000000000000001</v>
      </c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R204" s="215" t="s">
        <v>126</v>
      </c>
      <c r="AT204" s="215" t="s">
        <v>121</v>
      </c>
      <c r="AU204" s="215" t="s">
        <v>81</v>
      </c>
      <c r="AY204" s="17" t="s">
        <v>119</v>
      </c>
      <c r="BE204" s="216">
        <f>IF(N204="základní",J204,0)</f>
        <v>0</v>
      </c>
      <c r="BF204" s="216">
        <f>IF(N204="snížená",J204,0)</f>
        <v>0</v>
      </c>
      <c r="BG204" s="216">
        <f>IF(N204="zákl. přenesená",J204,0)</f>
        <v>0</v>
      </c>
      <c r="BH204" s="216">
        <f>IF(N204="sníž. přenesená",J204,0)</f>
        <v>0</v>
      </c>
      <c r="BI204" s="216">
        <f>IF(N204="nulová",J204,0)</f>
        <v>0</v>
      </c>
      <c r="BJ204" s="17" t="s">
        <v>77</v>
      </c>
      <c r="BK204" s="216">
        <f>ROUND(I204*H204,2)</f>
        <v>0</v>
      </c>
      <c r="BL204" s="17" t="s">
        <v>126</v>
      </c>
      <c r="BM204" s="215" t="s">
        <v>244</v>
      </c>
    </row>
    <row r="205" s="2" customFormat="1">
      <c r="A205" s="38"/>
      <c r="B205" s="39"/>
      <c r="C205" s="40"/>
      <c r="D205" s="217" t="s">
        <v>128</v>
      </c>
      <c r="E205" s="40"/>
      <c r="F205" s="218" t="s">
        <v>245</v>
      </c>
      <c r="G205" s="40"/>
      <c r="H205" s="40"/>
      <c r="I205" s="219"/>
      <c r="J205" s="40"/>
      <c r="K205" s="40"/>
      <c r="L205" s="44"/>
      <c r="M205" s="220"/>
      <c r="N205" s="221"/>
      <c r="O205" s="84"/>
      <c r="P205" s="84"/>
      <c r="Q205" s="84"/>
      <c r="R205" s="84"/>
      <c r="S205" s="84"/>
      <c r="T205" s="85"/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T205" s="17" t="s">
        <v>128</v>
      </c>
      <c r="AU205" s="17" t="s">
        <v>81</v>
      </c>
    </row>
    <row r="206" s="13" customFormat="1">
      <c r="A206" s="13"/>
      <c r="B206" s="224"/>
      <c r="C206" s="225"/>
      <c r="D206" s="222" t="s">
        <v>132</v>
      </c>
      <c r="E206" s="226" t="s">
        <v>19</v>
      </c>
      <c r="F206" s="227" t="s">
        <v>226</v>
      </c>
      <c r="G206" s="225"/>
      <c r="H206" s="226" t="s">
        <v>19</v>
      </c>
      <c r="I206" s="228"/>
      <c r="J206" s="225"/>
      <c r="K206" s="225"/>
      <c r="L206" s="229"/>
      <c r="M206" s="230"/>
      <c r="N206" s="231"/>
      <c r="O206" s="231"/>
      <c r="P206" s="231"/>
      <c r="Q206" s="231"/>
      <c r="R206" s="231"/>
      <c r="S206" s="231"/>
      <c r="T206" s="232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33" t="s">
        <v>132</v>
      </c>
      <c r="AU206" s="233" t="s">
        <v>81</v>
      </c>
      <c r="AV206" s="13" t="s">
        <v>77</v>
      </c>
      <c r="AW206" s="13" t="s">
        <v>33</v>
      </c>
      <c r="AX206" s="13" t="s">
        <v>72</v>
      </c>
      <c r="AY206" s="233" t="s">
        <v>119</v>
      </c>
    </row>
    <row r="207" s="13" customFormat="1">
      <c r="A207" s="13"/>
      <c r="B207" s="224"/>
      <c r="C207" s="225"/>
      <c r="D207" s="222" t="s">
        <v>132</v>
      </c>
      <c r="E207" s="226" t="s">
        <v>19</v>
      </c>
      <c r="F207" s="227" t="s">
        <v>184</v>
      </c>
      <c r="G207" s="225"/>
      <c r="H207" s="226" t="s">
        <v>19</v>
      </c>
      <c r="I207" s="228"/>
      <c r="J207" s="225"/>
      <c r="K207" s="225"/>
      <c r="L207" s="229"/>
      <c r="M207" s="230"/>
      <c r="N207" s="231"/>
      <c r="O207" s="231"/>
      <c r="P207" s="231"/>
      <c r="Q207" s="231"/>
      <c r="R207" s="231"/>
      <c r="S207" s="231"/>
      <c r="T207" s="232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33" t="s">
        <v>132</v>
      </c>
      <c r="AU207" s="233" t="s">
        <v>81</v>
      </c>
      <c r="AV207" s="13" t="s">
        <v>77</v>
      </c>
      <c r="AW207" s="13" t="s">
        <v>33</v>
      </c>
      <c r="AX207" s="13" t="s">
        <v>72</v>
      </c>
      <c r="AY207" s="233" t="s">
        <v>119</v>
      </c>
    </row>
    <row r="208" s="14" customFormat="1">
      <c r="A208" s="14"/>
      <c r="B208" s="234"/>
      <c r="C208" s="235"/>
      <c r="D208" s="222" t="s">
        <v>132</v>
      </c>
      <c r="E208" s="236" t="s">
        <v>19</v>
      </c>
      <c r="F208" s="237" t="s">
        <v>227</v>
      </c>
      <c r="G208" s="235"/>
      <c r="H208" s="238">
        <v>5</v>
      </c>
      <c r="I208" s="239"/>
      <c r="J208" s="235"/>
      <c r="K208" s="235"/>
      <c r="L208" s="240"/>
      <c r="M208" s="241"/>
      <c r="N208" s="242"/>
      <c r="O208" s="242"/>
      <c r="P208" s="242"/>
      <c r="Q208" s="242"/>
      <c r="R208" s="242"/>
      <c r="S208" s="242"/>
      <c r="T208" s="243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44" t="s">
        <v>132</v>
      </c>
      <c r="AU208" s="244" t="s">
        <v>81</v>
      </c>
      <c r="AV208" s="14" t="s">
        <v>81</v>
      </c>
      <c r="AW208" s="14" t="s">
        <v>33</v>
      </c>
      <c r="AX208" s="14" t="s">
        <v>77</v>
      </c>
      <c r="AY208" s="244" t="s">
        <v>119</v>
      </c>
    </row>
    <row r="209" s="2" customFormat="1" ht="24.15" customHeight="1">
      <c r="A209" s="38"/>
      <c r="B209" s="39"/>
      <c r="C209" s="204" t="s">
        <v>246</v>
      </c>
      <c r="D209" s="204" t="s">
        <v>121</v>
      </c>
      <c r="E209" s="205" t="s">
        <v>247</v>
      </c>
      <c r="F209" s="206" t="s">
        <v>248</v>
      </c>
      <c r="G209" s="207" t="s">
        <v>124</v>
      </c>
      <c r="H209" s="208">
        <v>446</v>
      </c>
      <c r="I209" s="209"/>
      <c r="J209" s="210">
        <f>ROUND(I209*H209,2)</f>
        <v>0</v>
      </c>
      <c r="K209" s="206" t="s">
        <v>125</v>
      </c>
      <c r="L209" s="44"/>
      <c r="M209" s="211" t="s">
        <v>19</v>
      </c>
      <c r="N209" s="212" t="s">
        <v>43</v>
      </c>
      <c r="O209" s="84"/>
      <c r="P209" s="213">
        <f>O209*H209</f>
        <v>0</v>
      </c>
      <c r="Q209" s="213">
        <v>1.0000000000000001E-05</v>
      </c>
      <c r="R209" s="213">
        <f>Q209*H209</f>
        <v>0.0044600000000000004</v>
      </c>
      <c r="S209" s="213">
        <v>0.091999999999999998</v>
      </c>
      <c r="T209" s="214">
        <f>S209*H209</f>
        <v>41.031999999999996</v>
      </c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R209" s="215" t="s">
        <v>126</v>
      </c>
      <c r="AT209" s="215" t="s">
        <v>121</v>
      </c>
      <c r="AU209" s="215" t="s">
        <v>81</v>
      </c>
      <c r="AY209" s="17" t="s">
        <v>119</v>
      </c>
      <c r="BE209" s="216">
        <f>IF(N209="základní",J209,0)</f>
        <v>0</v>
      </c>
      <c r="BF209" s="216">
        <f>IF(N209="snížená",J209,0)</f>
        <v>0</v>
      </c>
      <c r="BG209" s="216">
        <f>IF(N209="zákl. přenesená",J209,0)</f>
        <v>0</v>
      </c>
      <c r="BH209" s="216">
        <f>IF(N209="sníž. přenesená",J209,0)</f>
        <v>0</v>
      </c>
      <c r="BI209" s="216">
        <f>IF(N209="nulová",J209,0)</f>
        <v>0</v>
      </c>
      <c r="BJ209" s="17" t="s">
        <v>77</v>
      </c>
      <c r="BK209" s="216">
        <f>ROUND(I209*H209,2)</f>
        <v>0</v>
      </c>
      <c r="BL209" s="17" t="s">
        <v>126</v>
      </c>
      <c r="BM209" s="215" t="s">
        <v>249</v>
      </c>
    </row>
    <row r="210" s="2" customFormat="1">
      <c r="A210" s="38"/>
      <c r="B210" s="39"/>
      <c r="C210" s="40"/>
      <c r="D210" s="217" t="s">
        <v>128</v>
      </c>
      <c r="E210" s="40"/>
      <c r="F210" s="218" t="s">
        <v>250</v>
      </c>
      <c r="G210" s="40"/>
      <c r="H210" s="40"/>
      <c r="I210" s="219"/>
      <c r="J210" s="40"/>
      <c r="K210" s="40"/>
      <c r="L210" s="44"/>
      <c r="M210" s="220"/>
      <c r="N210" s="221"/>
      <c r="O210" s="84"/>
      <c r="P210" s="84"/>
      <c r="Q210" s="84"/>
      <c r="R210" s="84"/>
      <c r="S210" s="84"/>
      <c r="T210" s="85"/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T210" s="17" t="s">
        <v>128</v>
      </c>
      <c r="AU210" s="17" t="s">
        <v>81</v>
      </c>
    </row>
    <row r="211" s="13" customFormat="1">
      <c r="A211" s="13"/>
      <c r="B211" s="224"/>
      <c r="C211" s="225"/>
      <c r="D211" s="222" t="s">
        <v>132</v>
      </c>
      <c r="E211" s="226" t="s">
        <v>19</v>
      </c>
      <c r="F211" s="227" t="s">
        <v>251</v>
      </c>
      <c r="G211" s="225"/>
      <c r="H211" s="226" t="s">
        <v>19</v>
      </c>
      <c r="I211" s="228"/>
      <c r="J211" s="225"/>
      <c r="K211" s="225"/>
      <c r="L211" s="229"/>
      <c r="M211" s="230"/>
      <c r="N211" s="231"/>
      <c r="O211" s="231"/>
      <c r="P211" s="231"/>
      <c r="Q211" s="231"/>
      <c r="R211" s="231"/>
      <c r="S211" s="231"/>
      <c r="T211" s="232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33" t="s">
        <v>132</v>
      </c>
      <c r="AU211" s="233" t="s">
        <v>81</v>
      </c>
      <c r="AV211" s="13" t="s">
        <v>77</v>
      </c>
      <c r="AW211" s="13" t="s">
        <v>33</v>
      </c>
      <c r="AX211" s="13" t="s">
        <v>72</v>
      </c>
      <c r="AY211" s="233" t="s">
        <v>119</v>
      </c>
    </row>
    <row r="212" s="13" customFormat="1">
      <c r="A212" s="13"/>
      <c r="B212" s="224"/>
      <c r="C212" s="225"/>
      <c r="D212" s="222" t="s">
        <v>132</v>
      </c>
      <c r="E212" s="226" t="s">
        <v>19</v>
      </c>
      <c r="F212" s="227" t="s">
        <v>252</v>
      </c>
      <c r="G212" s="225"/>
      <c r="H212" s="226" t="s">
        <v>19</v>
      </c>
      <c r="I212" s="228"/>
      <c r="J212" s="225"/>
      <c r="K212" s="225"/>
      <c r="L212" s="229"/>
      <c r="M212" s="230"/>
      <c r="N212" s="231"/>
      <c r="O212" s="231"/>
      <c r="P212" s="231"/>
      <c r="Q212" s="231"/>
      <c r="R212" s="231"/>
      <c r="S212" s="231"/>
      <c r="T212" s="232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33" t="s">
        <v>132</v>
      </c>
      <c r="AU212" s="233" t="s">
        <v>81</v>
      </c>
      <c r="AV212" s="13" t="s">
        <v>77</v>
      </c>
      <c r="AW212" s="13" t="s">
        <v>33</v>
      </c>
      <c r="AX212" s="13" t="s">
        <v>72</v>
      </c>
      <c r="AY212" s="233" t="s">
        <v>119</v>
      </c>
    </row>
    <row r="213" s="14" customFormat="1">
      <c r="A213" s="14"/>
      <c r="B213" s="234"/>
      <c r="C213" s="235"/>
      <c r="D213" s="222" t="s">
        <v>132</v>
      </c>
      <c r="E213" s="236" t="s">
        <v>19</v>
      </c>
      <c r="F213" s="237" t="s">
        <v>253</v>
      </c>
      <c r="G213" s="235"/>
      <c r="H213" s="238">
        <v>35</v>
      </c>
      <c r="I213" s="239"/>
      <c r="J213" s="235"/>
      <c r="K213" s="235"/>
      <c r="L213" s="240"/>
      <c r="M213" s="241"/>
      <c r="N213" s="242"/>
      <c r="O213" s="242"/>
      <c r="P213" s="242"/>
      <c r="Q213" s="242"/>
      <c r="R213" s="242"/>
      <c r="S213" s="242"/>
      <c r="T213" s="243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44" t="s">
        <v>132</v>
      </c>
      <c r="AU213" s="244" t="s">
        <v>81</v>
      </c>
      <c r="AV213" s="14" t="s">
        <v>81</v>
      </c>
      <c r="AW213" s="14" t="s">
        <v>33</v>
      </c>
      <c r="AX213" s="14" t="s">
        <v>72</v>
      </c>
      <c r="AY213" s="244" t="s">
        <v>119</v>
      </c>
    </row>
    <row r="214" s="13" customFormat="1">
      <c r="A214" s="13"/>
      <c r="B214" s="224"/>
      <c r="C214" s="225"/>
      <c r="D214" s="222" t="s">
        <v>132</v>
      </c>
      <c r="E214" s="226" t="s">
        <v>19</v>
      </c>
      <c r="F214" s="227" t="s">
        <v>155</v>
      </c>
      <c r="G214" s="225"/>
      <c r="H214" s="226" t="s">
        <v>19</v>
      </c>
      <c r="I214" s="228"/>
      <c r="J214" s="225"/>
      <c r="K214" s="225"/>
      <c r="L214" s="229"/>
      <c r="M214" s="230"/>
      <c r="N214" s="231"/>
      <c r="O214" s="231"/>
      <c r="P214" s="231"/>
      <c r="Q214" s="231"/>
      <c r="R214" s="231"/>
      <c r="S214" s="231"/>
      <c r="T214" s="232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33" t="s">
        <v>132</v>
      </c>
      <c r="AU214" s="233" t="s">
        <v>81</v>
      </c>
      <c r="AV214" s="13" t="s">
        <v>77</v>
      </c>
      <c r="AW214" s="13" t="s">
        <v>33</v>
      </c>
      <c r="AX214" s="13" t="s">
        <v>72</v>
      </c>
      <c r="AY214" s="233" t="s">
        <v>119</v>
      </c>
    </row>
    <row r="215" s="13" customFormat="1">
      <c r="A215" s="13"/>
      <c r="B215" s="224"/>
      <c r="C215" s="225"/>
      <c r="D215" s="222" t="s">
        <v>132</v>
      </c>
      <c r="E215" s="226" t="s">
        <v>19</v>
      </c>
      <c r="F215" s="227" t="s">
        <v>252</v>
      </c>
      <c r="G215" s="225"/>
      <c r="H215" s="226" t="s">
        <v>19</v>
      </c>
      <c r="I215" s="228"/>
      <c r="J215" s="225"/>
      <c r="K215" s="225"/>
      <c r="L215" s="229"/>
      <c r="M215" s="230"/>
      <c r="N215" s="231"/>
      <c r="O215" s="231"/>
      <c r="P215" s="231"/>
      <c r="Q215" s="231"/>
      <c r="R215" s="231"/>
      <c r="S215" s="231"/>
      <c r="T215" s="232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33" t="s">
        <v>132</v>
      </c>
      <c r="AU215" s="233" t="s">
        <v>81</v>
      </c>
      <c r="AV215" s="13" t="s">
        <v>77</v>
      </c>
      <c r="AW215" s="13" t="s">
        <v>33</v>
      </c>
      <c r="AX215" s="13" t="s">
        <v>72</v>
      </c>
      <c r="AY215" s="233" t="s">
        <v>119</v>
      </c>
    </row>
    <row r="216" s="14" customFormat="1">
      <c r="A216" s="14"/>
      <c r="B216" s="234"/>
      <c r="C216" s="235"/>
      <c r="D216" s="222" t="s">
        <v>132</v>
      </c>
      <c r="E216" s="236" t="s">
        <v>19</v>
      </c>
      <c r="F216" s="237" t="s">
        <v>157</v>
      </c>
      <c r="G216" s="235"/>
      <c r="H216" s="238">
        <v>66</v>
      </c>
      <c r="I216" s="239"/>
      <c r="J216" s="235"/>
      <c r="K216" s="235"/>
      <c r="L216" s="240"/>
      <c r="M216" s="241"/>
      <c r="N216" s="242"/>
      <c r="O216" s="242"/>
      <c r="P216" s="242"/>
      <c r="Q216" s="242"/>
      <c r="R216" s="242"/>
      <c r="S216" s="242"/>
      <c r="T216" s="243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44" t="s">
        <v>132</v>
      </c>
      <c r="AU216" s="244" t="s">
        <v>81</v>
      </c>
      <c r="AV216" s="14" t="s">
        <v>81</v>
      </c>
      <c r="AW216" s="14" t="s">
        <v>33</v>
      </c>
      <c r="AX216" s="14" t="s">
        <v>72</v>
      </c>
      <c r="AY216" s="244" t="s">
        <v>119</v>
      </c>
    </row>
    <row r="217" s="13" customFormat="1">
      <c r="A217" s="13"/>
      <c r="B217" s="224"/>
      <c r="C217" s="225"/>
      <c r="D217" s="222" t="s">
        <v>132</v>
      </c>
      <c r="E217" s="226" t="s">
        <v>19</v>
      </c>
      <c r="F217" s="227" t="s">
        <v>199</v>
      </c>
      <c r="G217" s="225"/>
      <c r="H217" s="226" t="s">
        <v>19</v>
      </c>
      <c r="I217" s="228"/>
      <c r="J217" s="225"/>
      <c r="K217" s="225"/>
      <c r="L217" s="229"/>
      <c r="M217" s="230"/>
      <c r="N217" s="231"/>
      <c r="O217" s="231"/>
      <c r="P217" s="231"/>
      <c r="Q217" s="231"/>
      <c r="R217" s="231"/>
      <c r="S217" s="231"/>
      <c r="T217" s="232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33" t="s">
        <v>132</v>
      </c>
      <c r="AU217" s="233" t="s">
        <v>81</v>
      </c>
      <c r="AV217" s="13" t="s">
        <v>77</v>
      </c>
      <c r="AW217" s="13" t="s">
        <v>33</v>
      </c>
      <c r="AX217" s="13" t="s">
        <v>72</v>
      </c>
      <c r="AY217" s="233" t="s">
        <v>119</v>
      </c>
    </row>
    <row r="218" s="13" customFormat="1">
      <c r="A218" s="13"/>
      <c r="B218" s="224"/>
      <c r="C218" s="225"/>
      <c r="D218" s="222" t="s">
        <v>132</v>
      </c>
      <c r="E218" s="226" t="s">
        <v>19</v>
      </c>
      <c r="F218" s="227" t="s">
        <v>252</v>
      </c>
      <c r="G218" s="225"/>
      <c r="H218" s="226" t="s">
        <v>19</v>
      </c>
      <c r="I218" s="228"/>
      <c r="J218" s="225"/>
      <c r="K218" s="225"/>
      <c r="L218" s="229"/>
      <c r="M218" s="230"/>
      <c r="N218" s="231"/>
      <c r="O218" s="231"/>
      <c r="P218" s="231"/>
      <c r="Q218" s="231"/>
      <c r="R218" s="231"/>
      <c r="S218" s="231"/>
      <c r="T218" s="232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33" t="s">
        <v>132</v>
      </c>
      <c r="AU218" s="233" t="s">
        <v>81</v>
      </c>
      <c r="AV218" s="13" t="s">
        <v>77</v>
      </c>
      <c r="AW218" s="13" t="s">
        <v>33</v>
      </c>
      <c r="AX218" s="13" t="s">
        <v>72</v>
      </c>
      <c r="AY218" s="233" t="s">
        <v>119</v>
      </c>
    </row>
    <row r="219" s="14" customFormat="1">
      <c r="A219" s="14"/>
      <c r="B219" s="234"/>
      <c r="C219" s="235"/>
      <c r="D219" s="222" t="s">
        <v>132</v>
      </c>
      <c r="E219" s="236" t="s">
        <v>19</v>
      </c>
      <c r="F219" s="237" t="s">
        <v>201</v>
      </c>
      <c r="G219" s="235"/>
      <c r="H219" s="238">
        <v>272</v>
      </c>
      <c r="I219" s="239"/>
      <c r="J219" s="235"/>
      <c r="K219" s="235"/>
      <c r="L219" s="240"/>
      <c r="M219" s="241"/>
      <c r="N219" s="242"/>
      <c r="O219" s="242"/>
      <c r="P219" s="242"/>
      <c r="Q219" s="242"/>
      <c r="R219" s="242"/>
      <c r="S219" s="242"/>
      <c r="T219" s="243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44" t="s">
        <v>132</v>
      </c>
      <c r="AU219" s="244" t="s">
        <v>81</v>
      </c>
      <c r="AV219" s="14" t="s">
        <v>81</v>
      </c>
      <c r="AW219" s="14" t="s">
        <v>33</v>
      </c>
      <c r="AX219" s="14" t="s">
        <v>72</v>
      </c>
      <c r="AY219" s="244" t="s">
        <v>119</v>
      </c>
    </row>
    <row r="220" s="13" customFormat="1">
      <c r="A220" s="13"/>
      <c r="B220" s="224"/>
      <c r="C220" s="225"/>
      <c r="D220" s="222" t="s">
        <v>132</v>
      </c>
      <c r="E220" s="226" t="s">
        <v>19</v>
      </c>
      <c r="F220" s="227" t="s">
        <v>163</v>
      </c>
      <c r="G220" s="225"/>
      <c r="H220" s="226" t="s">
        <v>19</v>
      </c>
      <c r="I220" s="228"/>
      <c r="J220" s="225"/>
      <c r="K220" s="225"/>
      <c r="L220" s="229"/>
      <c r="M220" s="230"/>
      <c r="N220" s="231"/>
      <c r="O220" s="231"/>
      <c r="P220" s="231"/>
      <c r="Q220" s="231"/>
      <c r="R220" s="231"/>
      <c r="S220" s="231"/>
      <c r="T220" s="232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33" t="s">
        <v>132</v>
      </c>
      <c r="AU220" s="233" t="s">
        <v>81</v>
      </c>
      <c r="AV220" s="13" t="s">
        <v>77</v>
      </c>
      <c r="AW220" s="13" t="s">
        <v>33</v>
      </c>
      <c r="AX220" s="13" t="s">
        <v>72</v>
      </c>
      <c r="AY220" s="233" t="s">
        <v>119</v>
      </c>
    </row>
    <row r="221" s="13" customFormat="1">
      <c r="A221" s="13"/>
      <c r="B221" s="224"/>
      <c r="C221" s="225"/>
      <c r="D221" s="222" t="s">
        <v>132</v>
      </c>
      <c r="E221" s="226" t="s">
        <v>19</v>
      </c>
      <c r="F221" s="227" t="s">
        <v>252</v>
      </c>
      <c r="G221" s="225"/>
      <c r="H221" s="226" t="s">
        <v>19</v>
      </c>
      <c r="I221" s="228"/>
      <c r="J221" s="225"/>
      <c r="K221" s="225"/>
      <c r="L221" s="229"/>
      <c r="M221" s="230"/>
      <c r="N221" s="231"/>
      <c r="O221" s="231"/>
      <c r="P221" s="231"/>
      <c r="Q221" s="231"/>
      <c r="R221" s="231"/>
      <c r="S221" s="231"/>
      <c r="T221" s="232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33" t="s">
        <v>132</v>
      </c>
      <c r="AU221" s="233" t="s">
        <v>81</v>
      </c>
      <c r="AV221" s="13" t="s">
        <v>77</v>
      </c>
      <c r="AW221" s="13" t="s">
        <v>33</v>
      </c>
      <c r="AX221" s="13" t="s">
        <v>72</v>
      </c>
      <c r="AY221" s="233" t="s">
        <v>119</v>
      </c>
    </row>
    <row r="222" s="14" customFormat="1">
      <c r="A222" s="14"/>
      <c r="B222" s="234"/>
      <c r="C222" s="235"/>
      <c r="D222" s="222" t="s">
        <v>132</v>
      </c>
      <c r="E222" s="236" t="s">
        <v>19</v>
      </c>
      <c r="F222" s="237" t="s">
        <v>165</v>
      </c>
      <c r="G222" s="235"/>
      <c r="H222" s="238">
        <v>68</v>
      </c>
      <c r="I222" s="239"/>
      <c r="J222" s="235"/>
      <c r="K222" s="235"/>
      <c r="L222" s="240"/>
      <c r="M222" s="241"/>
      <c r="N222" s="242"/>
      <c r="O222" s="242"/>
      <c r="P222" s="242"/>
      <c r="Q222" s="242"/>
      <c r="R222" s="242"/>
      <c r="S222" s="242"/>
      <c r="T222" s="243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44" t="s">
        <v>132</v>
      </c>
      <c r="AU222" s="244" t="s">
        <v>81</v>
      </c>
      <c r="AV222" s="14" t="s">
        <v>81</v>
      </c>
      <c r="AW222" s="14" t="s">
        <v>33</v>
      </c>
      <c r="AX222" s="14" t="s">
        <v>72</v>
      </c>
      <c r="AY222" s="244" t="s">
        <v>119</v>
      </c>
    </row>
    <row r="223" s="13" customFormat="1">
      <c r="A223" s="13"/>
      <c r="B223" s="224"/>
      <c r="C223" s="225"/>
      <c r="D223" s="222" t="s">
        <v>132</v>
      </c>
      <c r="E223" s="226" t="s">
        <v>19</v>
      </c>
      <c r="F223" s="227" t="s">
        <v>226</v>
      </c>
      <c r="G223" s="225"/>
      <c r="H223" s="226" t="s">
        <v>19</v>
      </c>
      <c r="I223" s="228"/>
      <c r="J223" s="225"/>
      <c r="K223" s="225"/>
      <c r="L223" s="229"/>
      <c r="M223" s="230"/>
      <c r="N223" s="231"/>
      <c r="O223" s="231"/>
      <c r="P223" s="231"/>
      <c r="Q223" s="231"/>
      <c r="R223" s="231"/>
      <c r="S223" s="231"/>
      <c r="T223" s="232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33" t="s">
        <v>132</v>
      </c>
      <c r="AU223" s="233" t="s">
        <v>81</v>
      </c>
      <c r="AV223" s="13" t="s">
        <v>77</v>
      </c>
      <c r="AW223" s="13" t="s">
        <v>33</v>
      </c>
      <c r="AX223" s="13" t="s">
        <v>72</v>
      </c>
      <c r="AY223" s="233" t="s">
        <v>119</v>
      </c>
    </row>
    <row r="224" s="13" customFormat="1">
      <c r="A224" s="13"/>
      <c r="B224" s="224"/>
      <c r="C224" s="225"/>
      <c r="D224" s="222" t="s">
        <v>132</v>
      </c>
      <c r="E224" s="226" t="s">
        <v>19</v>
      </c>
      <c r="F224" s="227" t="s">
        <v>252</v>
      </c>
      <c r="G224" s="225"/>
      <c r="H224" s="226" t="s">
        <v>19</v>
      </c>
      <c r="I224" s="228"/>
      <c r="J224" s="225"/>
      <c r="K224" s="225"/>
      <c r="L224" s="229"/>
      <c r="M224" s="230"/>
      <c r="N224" s="231"/>
      <c r="O224" s="231"/>
      <c r="P224" s="231"/>
      <c r="Q224" s="231"/>
      <c r="R224" s="231"/>
      <c r="S224" s="231"/>
      <c r="T224" s="232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33" t="s">
        <v>132</v>
      </c>
      <c r="AU224" s="233" t="s">
        <v>81</v>
      </c>
      <c r="AV224" s="13" t="s">
        <v>77</v>
      </c>
      <c r="AW224" s="13" t="s">
        <v>33</v>
      </c>
      <c r="AX224" s="13" t="s">
        <v>72</v>
      </c>
      <c r="AY224" s="233" t="s">
        <v>119</v>
      </c>
    </row>
    <row r="225" s="14" customFormat="1">
      <c r="A225" s="14"/>
      <c r="B225" s="234"/>
      <c r="C225" s="235"/>
      <c r="D225" s="222" t="s">
        <v>132</v>
      </c>
      <c r="E225" s="236" t="s">
        <v>19</v>
      </c>
      <c r="F225" s="237" t="s">
        <v>227</v>
      </c>
      <c r="G225" s="235"/>
      <c r="H225" s="238">
        <v>5</v>
      </c>
      <c r="I225" s="239"/>
      <c r="J225" s="235"/>
      <c r="K225" s="235"/>
      <c r="L225" s="240"/>
      <c r="M225" s="241"/>
      <c r="N225" s="242"/>
      <c r="O225" s="242"/>
      <c r="P225" s="242"/>
      <c r="Q225" s="242"/>
      <c r="R225" s="242"/>
      <c r="S225" s="242"/>
      <c r="T225" s="243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44" t="s">
        <v>132</v>
      </c>
      <c r="AU225" s="244" t="s">
        <v>81</v>
      </c>
      <c r="AV225" s="14" t="s">
        <v>81</v>
      </c>
      <c r="AW225" s="14" t="s">
        <v>33</v>
      </c>
      <c r="AX225" s="14" t="s">
        <v>72</v>
      </c>
      <c r="AY225" s="244" t="s">
        <v>119</v>
      </c>
    </row>
    <row r="226" s="15" customFormat="1">
      <c r="A226" s="15"/>
      <c r="B226" s="245"/>
      <c r="C226" s="246"/>
      <c r="D226" s="222" t="s">
        <v>132</v>
      </c>
      <c r="E226" s="247" t="s">
        <v>19</v>
      </c>
      <c r="F226" s="248" t="s">
        <v>150</v>
      </c>
      <c r="G226" s="246"/>
      <c r="H226" s="249">
        <v>446</v>
      </c>
      <c r="I226" s="250"/>
      <c r="J226" s="246"/>
      <c r="K226" s="246"/>
      <c r="L226" s="251"/>
      <c r="M226" s="252"/>
      <c r="N226" s="253"/>
      <c r="O226" s="253"/>
      <c r="P226" s="253"/>
      <c r="Q226" s="253"/>
      <c r="R226" s="253"/>
      <c r="S226" s="253"/>
      <c r="T226" s="254"/>
      <c r="U226" s="15"/>
      <c r="V226" s="15"/>
      <c r="W226" s="15"/>
      <c r="X226" s="15"/>
      <c r="Y226" s="15"/>
      <c r="Z226" s="15"/>
      <c r="AA226" s="15"/>
      <c r="AB226" s="15"/>
      <c r="AC226" s="15"/>
      <c r="AD226" s="15"/>
      <c r="AE226" s="15"/>
      <c r="AT226" s="255" t="s">
        <v>132</v>
      </c>
      <c r="AU226" s="255" t="s">
        <v>81</v>
      </c>
      <c r="AV226" s="15" t="s">
        <v>126</v>
      </c>
      <c r="AW226" s="15" t="s">
        <v>33</v>
      </c>
      <c r="AX226" s="15" t="s">
        <v>77</v>
      </c>
      <c r="AY226" s="255" t="s">
        <v>119</v>
      </c>
    </row>
    <row r="227" s="2" customFormat="1" ht="24.15" customHeight="1">
      <c r="A227" s="38"/>
      <c r="B227" s="39"/>
      <c r="C227" s="204" t="s">
        <v>254</v>
      </c>
      <c r="D227" s="204" t="s">
        <v>121</v>
      </c>
      <c r="E227" s="205" t="s">
        <v>255</v>
      </c>
      <c r="F227" s="206" t="s">
        <v>256</v>
      </c>
      <c r="G227" s="207" t="s">
        <v>124</v>
      </c>
      <c r="H227" s="208">
        <v>35</v>
      </c>
      <c r="I227" s="209"/>
      <c r="J227" s="210">
        <f>ROUND(I227*H227,2)</f>
        <v>0</v>
      </c>
      <c r="K227" s="206" t="s">
        <v>125</v>
      </c>
      <c r="L227" s="44"/>
      <c r="M227" s="211" t="s">
        <v>19</v>
      </c>
      <c r="N227" s="212" t="s">
        <v>43</v>
      </c>
      <c r="O227" s="84"/>
      <c r="P227" s="213">
        <f>O227*H227</f>
        <v>0</v>
      </c>
      <c r="Q227" s="213">
        <v>3.0000000000000001E-05</v>
      </c>
      <c r="R227" s="213">
        <f>Q227*H227</f>
        <v>0.0010499999999999999</v>
      </c>
      <c r="S227" s="213">
        <v>0.23000000000000001</v>
      </c>
      <c r="T227" s="214">
        <f>S227*H227</f>
        <v>8.0500000000000007</v>
      </c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R227" s="215" t="s">
        <v>126</v>
      </c>
      <c r="AT227" s="215" t="s">
        <v>121</v>
      </c>
      <c r="AU227" s="215" t="s">
        <v>81</v>
      </c>
      <c r="AY227" s="17" t="s">
        <v>119</v>
      </c>
      <c r="BE227" s="216">
        <f>IF(N227="základní",J227,0)</f>
        <v>0</v>
      </c>
      <c r="BF227" s="216">
        <f>IF(N227="snížená",J227,0)</f>
        <v>0</v>
      </c>
      <c r="BG227" s="216">
        <f>IF(N227="zákl. přenesená",J227,0)</f>
        <v>0</v>
      </c>
      <c r="BH227" s="216">
        <f>IF(N227="sníž. přenesená",J227,0)</f>
        <v>0</v>
      </c>
      <c r="BI227" s="216">
        <f>IF(N227="nulová",J227,0)</f>
        <v>0</v>
      </c>
      <c r="BJ227" s="17" t="s">
        <v>77</v>
      </c>
      <c r="BK227" s="216">
        <f>ROUND(I227*H227,2)</f>
        <v>0</v>
      </c>
      <c r="BL227" s="17" t="s">
        <v>126</v>
      </c>
      <c r="BM227" s="215" t="s">
        <v>257</v>
      </c>
    </row>
    <row r="228" s="2" customFormat="1">
      <c r="A228" s="38"/>
      <c r="B228" s="39"/>
      <c r="C228" s="40"/>
      <c r="D228" s="217" t="s">
        <v>128</v>
      </c>
      <c r="E228" s="40"/>
      <c r="F228" s="218" t="s">
        <v>258</v>
      </c>
      <c r="G228" s="40"/>
      <c r="H228" s="40"/>
      <c r="I228" s="219"/>
      <c r="J228" s="40"/>
      <c r="K228" s="40"/>
      <c r="L228" s="44"/>
      <c r="M228" s="220"/>
      <c r="N228" s="221"/>
      <c r="O228" s="84"/>
      <c r="P228" s="84"/>
      <c r="Q228" s="84"/>
      <c r="R228" s="84"/>
      <c r="S228" s="84"/>
      <c r="T228" s="85"/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T228" s="17" t="s">
        <v>128</v>
      </c>
      <c r="AU228" s="17" t="s">
        <v>81</v>
      </c>
    </row>
    <row r="229" s="13" customFormat="1">
      <c r="A229" s="13"/>
      <c r="B229" s="224"/>
      <c r="C229" s="225"/>
      <c r="D229" s="222" t="s">
        <v>132</v>
      </c>
      <c r="E229" s="226" t="s">
        <v>19</v>
      </c>
      <c r="F229" s="227" t="s">
        <v>251</v>
      </c>
      <c r="G229" s="225"/>
      <c r="H229" s="226" t="s">
        <v>19</v>
      </c>
      <c r="I229" s="228"/>
      <c r="J229" s="225"/>
      <c r="K229" s="225"/>
      <c r="L229" s="229"/>
      <c r="M229" s="230"/>
      <c r="N229" s="231"/>
      <c r="O229" s="231"/>
      <c r="P229" s="231"/>
      <c r="Q229" s="231"/>
      <c r="R229" s="231"/>
      <c r="S229" s="231"/>
      <c r="T229" s="232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33" t="s">
        <v>132</v>
      </c>
      <c r="AU229" s="233" t="s">
        <v>81</v>
      </c>
      <c r="AV229" s="13" t="s">
        <v>77</v>
      </c>
      <c r="AW229" s="13" t="s">
        <v>33</v>
      </c>
      <c r="AX229" s="13" t="s">
        <v>72</v>
      </c>
      <c r="AY229" s="233" t="s">
        <v>119</v>
      </c>
    </row>
    <row r="230" s="13" customFormat="1">
      <c r="A230" s="13"/>
      <c r="B230" s="224"/>
      <c r="C230" s="225"/>
      <c r="D230" s="222" t="s">
        <v>132</v>
      </c>
      <c r="E230" s="226" t="s">
        <v>19</v>
      </c>
      <c r="F230" s="227" t="s">
        <v>184</v>
      </c>
      <c r="G230" s="225"/>
      <c r="H230" s="226" t="s">
        <v>19</v>
      </c>
      <c r="I230" s="228"/>
      <c r="J230" s="225"/>
      <c r="K230" s="225"/>
      <c r="L230" s="229"/>
      <c r="M230" s="230"/>
      <c r="N230" s="231"/>
      <c r="O230" s="231"/>
      <c r="P230" s="231"/>
      <c r="Q230" s="231"/>
      <c r="R230" s="231"/>
      <c r="S230" s="231"/>
      <c r="T230" s="232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33" t="s">
        <v>132</v>
      </c>
      <c r="AU230" s="233" t="s">
        <v>81</v>
      </c>
      <c r="AV230" s="13" t="s">
        <v>77</v>
      </c>
      <c r="AW230" s="13" t="s">
        <v>33</v>
      </c>
      <c r="AX230" s="13" t="s">
        <v>72</v>
      </c>
      <c r="AY230" s="233" t="s">
        <v>119</v>
      </c>
    </row>
    <row r="231" s="14" customFormat="1">
      <c r="A231" s="14"/>
      <c r="B231" s="234"/>
      <c r="C231" s="235"/>
      <c r="D231" s="222" t="s">
        <v>132</v>
      </c>
      <c r="E231" s="236" t="s">
        <v>19</v>
      </c>
      <c r="F231" s="237" t="s">
        <v>253</v>
      </c>
      <c r="G231" s="235"/>
      <c r="H231" s="238">
        <v>35</v>
      </c>
      <c r="I231" s="239"/>
      <c r="J231" s="235"/>
      <c r="K231" s="235"/>
      <c r="L231" s="240"/>
      <c r="M231" s="241"/>
      <c r="N231" s="242"/>
      <c r="O231" s="242"/>
      <c r="P231" s="242"/>
      <c r="Q231" s="242"/>
      <c r="R231" s="242"/>
      <c r="S231" s="242"/>
      <c r="T231" s="243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44" t="s">
        <v>132</v>
      </c>
      <c r="AU231" s="244" t="s">
        <v>81</v>
      </c>
      <c r="AV231" s="14" t="s">
        <v>81</v>
      </c>
      <c r="AW231" s="14" t="s">
        <v>33</v>
      </c>
      <c r="AX231" s="14" t="s">
        <v>77</v>
      </c>
      <c r="AY231" s="244" t="s">
        <v>119</v>
      </c>
    </row>
    <row r="232" s="2" customFormat="1" ht="24.15" customHeight="1">
      <c r="A232" s="38"/>
      <c r="B232" s="39"/>
      <c r="C232" s="204" t="s">
        <v>259</v>
      </c>
      <c r="D232" s="204" t="s">
        <v>121</v>
      </c>
      <c r="E232" s="205" t="s">
        <v>260</v>
      </c>
      <c r="F232" s="206" t="s">
        <v>261</v>
      </c>
      <c r="G232" s="207" t="s">
        <v>124</v>
      </c>
      <c r="H232" s="208">
        <v>1940</v>
      </c>
      <c r="I232" s="209"/>
      <c r="J232" s="210">
        <f>ROUND(I232*H232,2)</f>
        <v>0</v>
      </c>
      <c r="K232" s="206" t="s">
        <v>125</v>
      </c>
      <c r="L232" s="44"/>
      <c r="M232" s="211" t="s">
        <v>19</v>
      </c>
      <c r="N232" s="212" t="s">
        <v>43</v>
      </c>
      <c r="O232" s="84"/>
      <c r="P232" s="213">
        <f>O232*H232</f>
        <v>0</v>
      </c>
      <c r="Q232" s="213">
        <v>1.0000000000000001E-05</v>
      </c>
      <c r="R232" s="213">
        <f>Q232*H232</f>
        <v>0.019400000000000001</v>
      </c>
      <c r="S232" s="213">
        <v>0.091999999999999998</v>
      </c>
      <c r="T232" s="214">
        <f>S232*H232</f>
        <v>178.47999999999999</v>
      </c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R232" s="215" t="s">
        <v>126</v>
      </c>
      <c r="AT232" s="215" t="s">
        <v>121</v>
      </c>
      <c r="AU232" s="215" t="s">
        <v>81</v>
      </c>
      <c r="AY232" s="17" t="s">
        <v>119</v>
      </c>
      <c r="BE232" s="216">
        <f>IF(N232="základní",J232,0)</f>
        <v>0</v>
      </c>
      <c r="BF232" s="216">
        <f>IF(N232="snížená",J232,0)</f>
        <v>0</v>
      </c>
      <c r="BG232" s="216">
        <f>IF(N232="zákl. přenesená",J232,0)</f>
        <v>0</v>
      </c>
      <c r="BH232" s="216">
        <f>IF(N232="sníž. přenesená",J232,0)</f>
        <v>0</v>
      </c>
      <c r="BI232" s="216">
        <f>IF(N232="nulová",J232,0)</f>
        <v>0</v>
      </c>
      <c r="BJ232" s="17" t="s">
        <v>77</v>
      </c>
      <c r="BK232" s="216">
        <f>ROUND(I232*H232,2)</f>
        <v>0</v>
      </c>
      <c r="BL232" s="17" t="s">
        <v>126</v>
      </c>
      <c r="BM232" s="215" t="s">
        <v>262</v>
      </c>
    </row>
    <row r="233" s="2" customFormat="1">
      <c r="A233" s="38"/>
      <c r="B233" s="39"/>
      <c r="C233" s="40"/>
      <c r="D233" s="217" t="s">
        <v>128</v>
      </c>
      <c r="E233" s="40"/>
      <c r="F233" s="218" t="s">
        <v>263</v>
      </c>
      <c r="G233" s="40"/>
      <c r="H233" s="40"/>
      <c r="I233" s="219"/>
      <c r="J233" s="40"/>
      <c r="K233" s="40"/>
      <c r="L233" s="44"/>
      <c r="M233" s="220"/>
      <c r="N233" s="221"/>
      <c r="O233" s="84"/>
      <c r="P233" s="84"/>
      <c r="Q233" s="84"/>
      <c r="R233" s="84"/>
      <c r="S233" s="84"/>
      <c r="T233" s="85"/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T233" s="17" t="s">
        <v>128</v>
      </c>
      <c r="AU233" s="17" t="s">
        <v>81</v>
      </c>
    </row>
    <row r="234" s="13" customFormat="1">
      <c r="A234" s="13"/>
      <c r="B234" s="224"/>
      <c r="C234" s="225"/>
      <c r="D234" s="222" t="s">
        <v>132</v>
      </c>
      <c r="E234" s="226" t="s">
        <v>19</v>
      </c>
      <c r="F234" s="227" t="s">
        <v>196</v>
      </c>
      <c r="G234" s="225"/>
      <c r="H234" s="226" t="s">
        <v>19</v>
      </c>
      <c r="I234" s="228"/>
      <c r="J234" s="225"/>
      <c r="K234" s="225"/>
      <c r="L234" s="229"/>
      <c r="M234" s="230"/>
      <c r="N234" s="231"/>
      <c r="O234" s="231"/>
      <c r="P234" s="231"/>
      <c r="Q234" s="231"/>
      <c r="R234" s="231"/>
      <c r="S234" s="231"/>
      <c r="T234" s="232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33" t="s">
        <v>132</v>
      </c>
      <c r="AU234" s="233" t="s">
        <v>81</v>
      </c>
      <c r="AV234" s="13" t="s">
        <v>77</v>
      </c>
      <c r="AW234" s="13" t="s">
        <v>33</v>
      </c>
      <c r="AX234" s="13" t="s">
        <v>72</v>
      </c>
      <c r="AY234" s="233" t="s">
        <v>119</v>
      </c>
    </row>
    <row r="235" s="14" customFormat="1">
      <c r="A235" s="14"/>
      <c r="B235" s="234"/>
      <c r="C235" s="235"/>
      <c r="D235" s="222" t="s">
        <v>132</v>
      </c>
      <c r="E235" s="236" t="s">
        <v>19</v>
      </c>
      <c r="F235" s="237" t="s">
        <v>198</v>
      </c>
      <c r="G235" s="235"/>
      <c r="H235" s="238">
        <v>1940</v>
      </c>
      <c r="I235" s="239"/>
      <c r="J235" s="235"/>
      <c r="K235" s="235"/>
      <c r="L235" s="240"/>
      <c r="M235" s="241"/>
      <c r="N235" s="242"/>
      <c r="O235" s="242"/>
      <c r="P235" s="242"/>
      <c r="Q235" s="242"/>
      <c r="R235" s="242"/>
      <c r="S235" s="242"/>
      <c r="T235" s="243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44" t="s">
        <v>132</v>
      </c>
      <c r="AU235" s="244" t="s">
        <v>81</v>
      </c>
      <c r="AV235" s="14" t="s">
        <v>81</v>
      </c>
      <c r="AW235" s="14" t="s">
        <v>33</v>
      </c>
      <c r="AX235" s="14" t="s">
        <v>77</v>
      </c>
      <c r="AY235" s="244" t="s">
        <v>119</v>
      </c>
    </row>
    <row r="236" s="2" customFormat="1" ht="24.15" customHeight="1">
      <c r="A236" s="38"/>
      <c r="B236" s="39"/>
      <c r="C236" s="204" t="s">
        <v>264</v>
      </c>
      <c r="D236" s="204" t="s">
        <v>121</v>
      </c>
      <c r="E236" s="205" t="s">
        <v>265</v>
      </c>
      <c r="F236" s="206" t="s">
        <v>266</v>
      </c>
      <c r="G236" s="207" t="s">
        <v>267</v>
      </c>
      <c r="H236" s="208">
        <v>26</v>
      </c>
      <c r="I236" s="209"/>
      <c r="J236" s="210">
        <f>ROUND(I236*H236,2)</f>
        <v>0</v>
      </c>
      <c r="K236" s="206" t="s">
        <v>125</v>
      </c>
      <c r="L236" s="44"/>
      <c r="M236" s="211" t="s">
        <v>19</v>
      </c>
      <c r="N236" s="212" t="s">
        <v>43</v>
      </c>
      <c r="O236" s="84"/>
      <c r="P236" s="213">
        <f>O236*H236</f>
        <v>0</v>
      </c>
      <c r="Q236" s="213">
        <v>0</v>
      </c>
      <c r="R236" s="213">
        <f>Q236*H236</f>
        <v>0</v>
      </c>
      <c r="S236" s="213">
        <v>0.28999999999999998</v>
      </c>
      <c r="T236" s="214">
        <f>S236*H236</f>
        <v>7.5399999999999991</v>
      </c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R236" s="215" t="s">
        <v>126</v>
      </c>
      <c r="AT236" s="215" t="s">
        <v>121</v>
      </c>
      <c r="AU236" s="215" t="s">
        <v>81</v>
      </c>
      <c r="AY236" s="17" t="s">
        <v>119</v>
      </c>
      <c r="BE236" s="216">
        <f>IF(N236="základní",J236,0)</f>
        <v>0</v>
      </c>
      <c r="BF236" s="216">
        <f>IF(N236="snížená",J236,0)</f>
        <v>0</v>
      </c>
      <c r="BG236" s="216">
        <f>IF(N236="zákl. přenesená",J236,0)</f>
        <v>0</v>
      </c>
      <c r="BH236" s="216">
        <f>IF(N236="sníž. přenesená",J236,0)</f>
        <v>0</v>
      </c>
      <c r="BI236" s="216">
        <f>IF(N236="nulová",J236,0)</f>
        <v>0</v>
      </c>
      <c r="BJ236" s="17" t="s">
        <v>77</v>
      </c>
      <c r="BK236" s="216">
        <f>ROUND(I236*H236,2)</f>
        <v>0</v>
      </c>
      <c r="BL236" s="17" t="s">
        <v>126</v>
      </c>
      <c r="BM236" s="215" t="s">
        <v>268</v>
      </c>
    </row>
    <row r="237" s="2" customFormat="1">
      <c r="A237" s="38"/>
      <c r="B237" s="39"/>
      <c r="C237" s="40"/>
      <c r="D237" s="217" t="s">
        <v>128</v>
      </c>
      <c r="E237" s="40"/>
      <c r="F237" s="218" t="s">
        <v>269</v>
      </c>
      <c r="G237" s="40"/>
      <c r="H237" s="40"/>
      <c r="I237" s="219"/>
      <c r="J237" s="40"/>
      <c r="K237" s="40"/>
      <c r="L237" s="44"/>
      <c r="M237" s="220"/>
      <c r="N237" s="221"/>
      <c r="O237" s="84"/>
      <c r="P237" s="84"/>
      <c r="Q237" s="84"/>
      <c r="R237" s="84"/>
      <c r="S237" s="84"/>
      <c r="T237" s="85"/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T237" s="17" t="s">
        <v>128</v>
      </c>
      <c r="AU237" s="17" t="s">
        <v>81</v>
      </c>
    </row>
    <row r="238" s="2" customFormat="1" ht="24.15" customHeight="1">
      <c r="A238" s="38"/>
      <c r="B238" s="39"/>
      <c r="C238" s="204" t="s">
        <v>270</v>
      </c>
      <c r="D238" s="204" t="s">
        <v>121</v>
      </c>
      <c r="E238" s="205" t="s">
        <v>271</v>
      </c>
      <c r="F238" s="206" t="s">
        <v>272</v>
      </c>
      <c r="G238" s="207" t="s">
        <v>267</v>
      </c>
      <c r="H238" s="208">
        <v>511</v>
      </c>
      <c r="I238" s="209"/>
      <c r="J238" s="210">
        <f>ROUND(I238*H238,2)</f>
        <v>0</v>
      </c>
      <c r="K238" s="206" t="s">
        <v>125</v>
      </c>
      <c r="L238" s="44"/>
      <c r="M238" s="211" t="s">
        <v>19</v>
      </c>
      <c r="N238" s="212" t="s">
        <v>43</v>
      </c>
      <c r="O238" s="84"/>
      <c r="P238" s="213">
        <f>O238*H238</f>
        <v>0</v>
      </c>
      <c r="Q238" s="213">
        <v>0</v>
      </c>
      <c r="R238" s="213">
        <f>Q238*H238</f>
        <v>0</v>
      </c>
      <c r="S238" s="213">
        <v>0.20499999999999999</v>
      </c>
      <c r="T238" s="214">
        <f>S238*H238</f>
        <v>104.755</v>
      </c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R238" s="215" t="s">
        <v>126</v>
      </c>
      <c r="AT238" s="215" t="s">
        <v>121</v>
      </c>
      <c r="AU238" s="215" t="s">
        <v>81</v>
      </c>
      <c r="AY238" s="17" t="s">
        <v>119</v>
      </c>
      <c r="BE238" s="216">
        <f>IF(N238="základní",J238,0)</f>
        <v>0</v>
      </c>
      <c r="BF238" s="216">
        <f>IF(N238="snížená",J238,0)</f>
        <v>0</v>
      </c>
      <c r="BG238" s="216">
        <f>IF(N238="zákl. přenesená",J238,0)</f>
        <v>0</v>
      </c>
      <c r="BH238" s="216">
        <f>IF(N238="sníž. přenesená",J238,0)</f>
        <v>0</v>
      </c>
      <c r="BI238" s="216">
        <f>IF(N238="nulová",J238,0)</f>
        <v>0</v>
      </c>
      <c r="BJ238" s="17" t="s">
        <v>77</v>
      </c>
      <c r="BK238" s="216">
        <f>ROUND(I238*H238,2)</f>
        <v>0</v>
      </c>
      <c r="BL238" s="17" t="s">
        <v>126</v>
      </c>
      <c r="BM238" s="215" t="s">
        <v>273</v>
      </c>
    </row>
    <row r="239" s="2" customFormat="1">
      <c r="A239" s="38"/>
      <c r="B239" s="39"/>
      <c r="C239" s="40"/>
      <c r="D239" s="217" t="s">
        <v>128</v>
      </c>
      <c r="E239" s="40"/>
      <c r="F239" s="218" t="s">
        <v>274</v>
      </c>
      <c r="G239" s="40"/>
      <c r="H239" s="40"/>
      <c r="I239" s="219"/>
      <c r="J239" s="40"/>
      <c r="K239" s="40"/>
      <c r="L239" s="44"/>
      <c r="M239" s="220"/>
      <c r="N239" s="221"/>
      <c r="O239" s="84"/>
      <c r="P239" s="84"/>
      <c r="Q239" s="84"/>
      <c r="R239" s="84"/>
      <c r="S239" s="84"/>
      <c r="T239" s="85"/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T239" s="17" t="s">
        <v>128</v>
      </c>
      <c r="AU239" s="17" t="s">
        <v>81</v>
      </c>
    </row>
    <row r="240" s="14" customFormat="1">
      <c r="A240" s="14"/>
      <c r="B240" s="234"/>
      <c r="C240" s="235"/>
      <c r="D240" s="222" t="s">
        <v>132</v>
      </c>
      <c r="E240" s="236" t="s">
        <v>19</v>
      </c>
      <c r="F240" s="237" t="s">
        <v>275</v>
      </c>
      <c r="G240" s="235"/>
      <c r="H240" s="238">
        <v>511</v>
      </c>
      <c r="I240" s="239"/>
      <c r="J240" s="235"/>
      <c r="K240" s="235"/>
      <c r="L240" s="240"/>
      <c r="M240" s="241"/>
      <c r="N240" s="242"/>
      <c r="O240" s="242"/>
      <c r="P240" s="242"/>
      <c r="Q240" s="242"/>
      <c r="R240" s="242"/>
      <c r="S240" s="242"/>
      <c r="T240" s="243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44" t="s">
        <v>132</v>
      </c>
      <c r="AU240" s="244" t="s">
        <v>81</v>
      </c>
      <c r="AV240" s="14" t="s">
        <v>81</v>
      </c>
      <c r="AW240" s="14" t="s">
        <v>33</v>
      </c>
      <c r="AX240" s="14" t="s">
        <v>77</v>
      </c>
      <c r="AY240" s="244" t="s">
        <v>119</v>
      </c>
    </row>
    <row r="241" s="2" customFormat="1" ht="16.5" customHeight="1">
      <c r="A241" s="38"/>
      <c r="B241" s="39"/>
      <c r="C241" s="204" t="s">
        <v>7</v>
      </c>
      <c r="D241" s="204" t="s">
        <v>121</v>
      </c>
      <c r="E241" s="205" t="s">
        <v>276</v>
      </c>
      <c r="F241" s="206" t="s">
        <v>277</v>
      </c>
      <c r="G241" s="207" t="s">
        <v>124</v>
      </c>
      <c r="H241" s="208">
        <v>13</v>
      </c>
      <c r="I241" s="209"/>
      <c r="J241" s="210">
        <f>ROUND(I241*H241,2)</f>
        <v>0</v>
      </c>
      <c r="K241" s="206" t="s">
        <v>125</v>
      </c>
      <c r="L241" s="44"/>
      <c r="M241" s="211" t="s">
        <v>19</v>
      </c>
      <c r="N241" s="212" t="s">
        <v>43</v>
      </c>
      <c r="O241" s="84"/>
      <c r="P241" s="213">
        <f>O241*H241</f>
        <v>0</v>
      </c>
      <c r="Q241" s="213">
        <v>0</v>
      </c>
      <c r="R241" s="213">
        <f>Q241*H241</f>
        <v>0</v>
      </c>
      <c r="S241" s="213">
        <v>0</v>
      </c>
      <c r="T241" s="214">
        <f>S241*H241</f>
        <v>0</v>
      </c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R241" s="215" t="s">
        <v>126</v>
      </c>
      <c r="AT241" s="215" t="s">
        <v>121</v>
      </c>
      <c r="AU241" s="215" t="s">
        <v>81</v>
      </c>
      <c r="AY241" s="17" t="s">
        <v>119</v>
      </c>
      <c r="BE241" s="216">
        <f>IF(N241="základní",J241,0)</f>
        <v>0</v>
      </c>
      <c r="BF241" s="216">
        <f>IF(N241="snížená",J241,0)</f>
        <v>0</v>
      </c>
      <c r="BG241" s="216">
        <f>IF(N241="zákl. přenesená",J241,0)</f>
        <v>0</v>
      </c>
      <c r="BH241" s="216">
        <f>IF(N241="sníž. přenesená",J241,0)</f>
        <v>0</v>
      </c>
      <c r="BI241" s="216">
        <f>IF(N241="nulová",J241,0)</f>
        <v>0</v>
      </c>
      <c r="BJ241" s="17" t="s">
        <v>77</v>
      </c>
      <c r="BK241" s="216">
        <f>ROUND(I241*H241,2)</f>
        <v>0</v>
      </c>
      <c r="BL241" s="17" t="s">
        <v>126</v>
      </c>
      <c r="BM241" s="215" t="s">
        <v>278</v>
      </c>
    </row>
    <row r="242" s="2" customFormat="1">
      <c r="A242" s="38"/>
      <c r="B242" s="39"/>
      <c r="C242" s="40"/>
      <c r="D242" s="217" t="s">
        <v>128</v>
      </c>
      <c r="E242" s="40"/>
      <c r="F242" s="218" t="s">
        <v>279</v>
      </c>
      <c r="G242" s="40"/>
      <c r="H242" s="40"/>
      <c r="I242" s="219"/>
      <c r="J242" s="40"/>
      <c r="K242" s="40"/>
      <c r="L242" s="44"/>
      <c r="M242" s="220"/>
      <c r="N242" s="221"/>
      <c r="O242" s="84"/>
      <c r="P242" s="84"/>
      <c r="Q242" s="84"/>
      <c r="R242" s="84"/>
      <c r="S242" s="84"/>
      <c r="T242" s="85"/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T242" s="17" t="s">
        <v>128</v>
      </c>
      <c r="AU242" s="17" t="s">
        <v>81</v>
      </c>
    </row>
    <row r="243" s="13" customFormat="1">
      <c r="A243" s="13"/>
      <c r="B243" s="224"/>
      <c r="C243" s="225"/>
      <c r="D243" s="222" t="s">
        <v>132</v>
      </c>
      <c r="E243" s="226" t="s">
        <v>19</v>
      </c>
      <c r="F243" s="227" t="s">
        <v>280</v>
      </c>
      <c r="G243" s="225"/>
      <c r="H243" s="226" t="s">
        <v>19</v>
      </c>
      <c r="I243" s="228"/>
      <c r="J243" s="225"/>
      <c r="K243" s="225"/>
      <c r="L243" s="229"/>
      <c r="M243" s="230"/>
      <c r="N243" s="231"/>
      <c r="O243" s="231"/>
      <c r="P243" s="231"/>
      <c r="Q243" s="231"/>
      <c r="R243" s="231"/>
      <c r="S243" s="231"/>
      <c r="T243" s="232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33" t="s">
        <v>132</v>
      </c>
      <c r="AU243" s="233" t="s">
        <v>81</v>
      </c>
      <c r="AV243" s="13" t="s">
        <v>77</v>
      </c>
      <c r="AW243" s="13" t="s">
        <v>33</v>
      </c>
      <c r="AX243" s="13" t="s">
        <v>72</v>
      </c>
      <c r="AY243" s="233" t="s">
        <v>119</v>
      </c>
    </row>
    <row r="244" s="13" customFormat="1">
      <c r="A244" s="13"/>
      <c r="B244" s="224"/>
      <c r="C244" s="225"/>
      <c r="D244" s="222" t="s">
        <v>132</v>
      </c>
      <c r="E244" s="226" t="s">
        <v>19</v>
      </c>
      <c r="F244" s="227" t="s">
        <v>171</v>
      </c>
      <c r="G244" s="225"/>
      <c r="H244" s="226" t="s">
        <v>19</v>
      </c>
      <c r="I244" s="228"/>
      <c r="J244" s="225"/>
      <c r="K244" s="225"/>
      <c r="L244" s="229"/>
      <c r="M244" s="230"/>
      <c r="N244" s="231"/>
      <c r="O244" s="231"/>
      <c r="P244" s="231"/>
      <c r="Q244" s="231"/>
      <c r="R244" s="231"/>
      <c r="S244" s="231"/>
      <c r="T244" s="232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33" t="s">
        <v>132</v>
      </c>
      <c r="AU244" s="233" t="s">
        <v>81</v>
      </c>
      <c r="AV244" s="13" t="s">
        <v>77</v>
      </c>
      <c r="AW244" s="13" t="s">
        <v>33</v>
      </c>
      <c r="AX244" s="13" t="s">
        <v>72</v>
      </c>
      <c r="AY244" s="233" t="s">
        <v>119</v>
      </c>
    </row>
    <row r="245" s="14" customFormat="1">
      <c r="A245" s="14"/>
      <c r="B245" s="234"/>
      <c r="C245" s="235"/>
      <c r="D245" s="222" t="s">
        <v>132</v>
      </c>
      <c r="E245" s="236" t="s">
        <v>19</v>
      </c>
      <c r="F245" s="237" t="s">
        <v>281</v>
      </c>
      <c r="G245" s="235"/>
      <c r="H245" s="238">
        <v>13</v>
      </c>
      <c r="I245" s="239"/>
      <c r="J245" s="235"/>
      <c r="K245" s="235"/>
      <c r="L245" s="240"/>
      <c r="M245" s="241"/>
      <c r="N245" s="242"/>
      <c r="O245" s="242"/>
      <c r="P245" s="242"/>
      <c r="Q245" s="242"/>
      <c r="R245" s="242"/>
      <c r="S245" s="242"/>
      <c r="T245" s="243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44" t="s">
        <v>132</v>
      </c>
      <c r="AU245" s="244" t="s">
        <v>81</v>
      </c>
      <c r="AV245" s="14" t="s">
        <v>81</v>
      </c>
      <c r="AW245" s="14" t="s">
        <v>33</v>
      </c>
      <c r="AX245" s="14" t="s">
        <v>77</v>
      </c>
      <c r="AY245" s="244" t="s">
        <v>119</v>
      </c>
    </row>
    <row r="246" s="2" customFormat="1" ht="16.5" customHeight="1">
      <c r="A246" s="38"/>
      <c r="B246" s="39"/>
      <c r="C246" s="204" t="s">
        <v>282</v>
      </c>
      <c r="D246" s="204" t="s">
        <v>121</v>
      </c>
      <c r="E246" s="205" t="s">
        <v>283</v>
      </c>
      <c r="F246" s="206" t="s">
        <v>284</v>
      </c>
      <c r="G246" s="207" t="s">
        <v>124</v>
      </c>
      <c r="H246" s="208">
        <v>530</v>
      </c>
      <c r="I246" s="209"/>
      <c r="J246" s="210">
        <f>ROUND(I246*H246,2)</f>
        <v>0</v>
      </c>
      <c r="K246" s="206" t="s">
        <v>125</v>
      </c>
      <c r="L246" s="44"/>
      <c r="M246" s="211" t="s">
        <v>19</v>
      </c>
      <c r="N246" s="212" t="s">
        <v>43</v>
      </c>
      <c r="O246" s="84"/>
      <c r="P246" s="213">
        <f>O246*H246</f>
        <v>0</v>
      </c>
      <c r="Q246" s="213">
        <v>0</v>
      </c>
      <c r="R246" s="213">
        <f>Q246*H246</f>
        <v>0</v>
      </c>
      <c r="S246" s="213">
        <v>0</v>
      </c>
      <c r="T246" s="214">
        <f>S246*H246</f>
        <v>0</v>
      </c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R246" s="215" t="s">
        <v>126</v>
      </c>
      <c r="AT246" s="215" t="s">
        <v>121</v>
      </c>
      <c r="AU246" s="215" t="s">
        <v>81</v>
      </c>
      <c r="AY246" s="17" t="s">
        <v>119</v>
      </c>
      <c r="BE246" s="216">
        <f>IF(N246="základní",J246,0)</f>
        <v>0</v>
      </c>
      <c r="BF246" s="216">
        <f>IF(N246="snížená",J246,0)</f>
        <v>0</v>
      </c>
      <c r="BG246" s="216">
        <f>IF(N246="zákl. přenesená",J246,0)</f>
        <v>0</v>
      </c>
      <c r="BH246" s="216">
        <f>IF(N246="sníž. přenesená",J246,0)</f>
        <v>0</v>
      </c>
      <c r="BI246" s="216">
        <f>IF(N246="nulová",J246,0)</f>
        <v>0</v>
      </c>
      <c r="BJ246" s="17" t="s">
        <v>77</v>
      </c>
      <c r="BK246" s="216">
        <f>ROUND(I246*H246,2)</f>
        <v>0</v>
      </c>
      <c r="BL246" s="17" t="s">
        <v>126</v>
      </c>
      <c r="BM246" s="215" t="s">
        <v>285</v>
      </c>
    </row>
    <row r="247" s="2" customFormat="1">
      <c r="A247" s="38"/>
      <c r="B247" s="39"/>
      <c r="C247" s="40"/>
      <c r="D247" s="217" t="s">
        <v>128</v>
      </c>
      <c r="E247" s="40"/>
      <c r="F247" s="218" t="s">
        <v>286</v>
      </c>
      <c r="G247" s="40"/>
      <c r="H247" s="40"/>
      <c r="I247" s="219"/>
      <c r="J247" s="40"/>
      <c r="K247" s="40"/>
      <c r="L247" s="44"/>
      <c r="M247" s="220"/>
      <c r="N247" s="221"/>
      <c r="O247" s="84"/>
      <c r="P247" s="84"/>
      <c r="Q247" s="84"/>
      <c r="R247" s="84"/>
      <c r="S247" s="84"/>
      <c r="T247" s="85"/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T247" s="17" t="s">
        <v>128</v>
      </c>
      <c r="AU247" s="17" t="s">
        <v>81</v>
      </c>
    </row>
    <row r="248" s="13" customFormat="1">
      <c r="A248" s="13"/>
      <c r="B248" s="224"/>
      <c r="C248" s="225"/>
      <c r="D248" s="222" t="s">
        <v>132</v>
      </c>
      <c r="E248" s="226" t="s">
        <v>19</v>
      </c>
      <c r="F248" s="227" t="s">
        <v>287</v>
      </c>
      <c r="G248" s="225"/>
      <c r="H248" s="226" t="s">
        <v>19</v>
      </c>
      <c r="I248" s="228"/>
      <c r="J248" s="225"/>
      <c r="K248" s="225"/>
      <c r="L248" s="229"/>
      <c r="M248" s="230"/>
      <c r="N248" s="231"/>
      <c r="O248" s="231"/>
      <c r="P248" s="231"/>
      <c r="Q248" s="231"/>
      <c r="R248" s="231"/>
      <c r="S248" s="231"/>
      <c r="T248" s="232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33" t="s">
        <v>132</v>
      </c>
      <c r="AU248" s="233" t="s">
        <v>81</v>
      </c>
      <c r="AV248" s="13" t="s">
        <v>77</v>
      </c>
      <c r="AW248" s="13" t="s">
        <v>33</v>
      </c>
      <c r="AX248" s="13" t="s">
        <v>72</v>
      </c>
      <c r="AY248" s="233" t="s">
        <v>119</v>
      </c>
    </row>
    <row r="249" s="13" customFormat="1">
      <c r="A249" s="13"/>
      <c r="B249" s="224"/>
      <c r="C249" s="225"/>
      <c r="D249" s="222" t="s">
        <v>132</v>
      </c>
      <c r="E249" s="226" t="s">
        <v>19</v>
      </c>
      <c r="F249" s="227" t="s">
        <v>171</v>
      </c>
      <c r="G249" s="225"/>
      <c r="H249" s="226" t="s">
        <v>19</v>
      </c>
      <c r="I249" s="228"/>
      <c r="J249" s="225"/>
      <c r="K249" s="225"/>
      <c r="L249" s="229"/>
      <c r="M249" s="230"/>
      <c r="N249" s="231"/>
      <c r="O249" s="231"/>
      <c r="P249" s="231"/>
      <c r="Q249" s="231"/>
      <c r="R249" s="231"/>
      <c r="S249" s="231"/>
      <c r="T249" s="232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33" t="s">
        <v>132</v>
      </c>
      <c r="AU249" s="233" t="s">
        <v>81</v>
      </c>
      <c r="AV249" s="13" t="s">
        <v>77</v>
      </c>
      <c r="AW249" s="13" t="s">
        <v>33</v>
      </c>
      <c r="AX249" s="13" t="s">
        <v>72</v>
      </c>
      <c r="AY249" s="233" t="s">
        <v>119</v>
      </c>
    </row>
    <row r="250" s="14" customFormat="1">
      <c r="A250" s="14"/>
      <c r="B250" s="234"/>
      <c r="C250" s="235"/>
      <c r="D250" s="222" t="s">
        <v>132</v>
      </c>
      <c r="E250" s="236" t="s">
        <v>19</v>
      </c>
      <c r="F250" s="237" t="s">
        <v>288</v>
      </c>
      <c r="G250" s="235"/>
      <c r="H250" s="238">
        <v>151</v>
      </c>
      <c r="I250" s="239"/>
      <c r="J250" s="235"/>
      <c r="K250" s="235"/>
      <c r="L250" s="240"/>
      <c r="M250" s="241"/>
      <c r="N250" s="242"/>
      <c r="O250" s="242"/>
      <c r="P250" s="242"/>
      <c r="Q250" s="242"/>
      <c r="R250" s="242"/>
      <c r="S250" s="242"/>
      <c r="T250" s="243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44" t="s">
        <v>132</v>
      </c>
      <c r="AU250" s="244" t="s">
        <v>81</v>
      </c>
      <c r="AV250" s="14" t="s">
        <v>81</v>
      </c>
      <c r="AW250" s="14" t="s">
        <v>33</v>
      </c>
      <c r="AX250" s="14" t="s">
        <v>72</v>
      </c>
      <c r="AY250" s="244" t="s">
        <v>119</v>
      </c>
    </row>
    <row r="251" s="13" customFormat="1">
      <c r="A251" s="13"/>
      <c r="B251" s="224"/>
      <c r="C251" s="225"/>
      <c r="D251" s="222" t="s">
        <v>132</v>
      </c>
      <c r="E251" s="226" t="s">
        <v>19</v>
      </c>
      <c r="F251" s="227" t="s">
        <v>289</v>
      </c>
      <c r="G251" s="225"/>
      <c r="H251" s="226" t="s">
        <v>19</v>
      </c>
      <c r="I251" s="228"/>
      <c r="J251" s="225"/>
      <c r="K251" s="225"/>
      <c r="L251" s="229"/>
      <c r="M251" s="230"/>
      <c r="N251" s="231"/>
      <c r="O251" s="231"/>
      <c r="P251" s="231"/>
      <c r="Q251" s="231"/>
      <c r="R251" s="231"/>
      <c r="S251" s="231"/>
      <c r="T251" s="232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33" t="s">
        <v>132</v>
      </c>
      <c r="AU251" s="233" t="s">
        <v>81</v>
      </c>
      <c r="AV251" s="13" t="s">
        <v>77</v>
      </c>
      <c r="AW251" s="13" t="s">
        <v>33</v>
      </c>
      <c r="AX251" s="13" t="s">
        <v>72</v>
      </c>
      <c r="AY251" s="233" t="s">
        <v>119</v>
      </c>
    </row>
    <row r="252" s="13" customFormat="1">
      <c r="A252" s="13"/>
      <c r="B252" s="224"/>
      <c r="C252" s="225"/>
      <c r="D252" s="222" t="s">
        <v>132</v>
      </c>
      <c r="E252" s="226" t="s">
        <v>19</v>
      </c>
      <c r="F252" s="227" t="s">
        <v>171</v>
      </c>
      <c r="G252" s="225"/>
      <c r="H252" s="226" t="s">
        <v>19</v>
      </c>
      <c r="I252" s="228"/>
      <c r="J252" s="225"/>
      <c r="K252" s="225"/>
      <c r="L252" s="229"/>
      <c r="M252" s="230"/>
      <c r="N252" s="231"/>
      <c r="O252" s="231"/>
      <c r="P252" s="231"/>
      <c r="Q252" s="231"/>
      <c r="R252" s="231"/>
      <c r="S252" s="231"/>
      <c r="T252" s="232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33" t="s">
        <v>132</v>
      </c>
      <c r="AU252" s="233" t="s">
        <v>81</v>
      </c>
      <c r="AV252" s="13" t="s">
        <v>77</v>
      </c>
      <c r="AW252" s="13" t="s">
        <v>33</v>
      </c>
      <c r="AX252" s="13" t="s">
        <v>72</v>
      </c>
      <c r="AY252" s="233" t="s">
        <v>119</v>
      </c>
    </row>
    <row r="253" s="14" customFormat="1">
      <c r="A253" s="14"/>
      <c r="B253" s="234"/>
      <c r="C253" s="235"/>
      <c r="D253" s="222" t="s">
        <v>132</v>
      </c>
      <c r="E253" s="236" t="s">
        <v>19</v>
      </c>
      <c r="F253" s="237" t="s">
        <v>290</v>
      </c>
      <c r="G253" s="235"/>
      <c r="H253" s="238">
        <v>154</v>
      </c>
      <c r="I253" s="239"/>
      <c r="J253" s="235"/>
      <c r="K253" s="235"/>
      <c r="L253" s="240"/>
      <c r="M253" s="241"/>
      <c r="N253" s="242"/>
      <c r="O253" s="242"/>
      <c r="P253" s="242"/>
      <c r="Q253" s="242"/>
      <c r="R253" s="242"/>
      <c r="S253" s="242"/>
      <c r="T253" s="243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44" t="s">
        <v>132</v>
      </c>
      <c r="AU253" s="244" t="s">
        <v>81</v>
      </c>
      <c r="AV253" s="14" t="s">
        <v>81</v>
      </c>
      <c r="AW253" s="14" t="s">
        <v>33</v>
      </c>
      <c r="AX253" s="14" t="s">
        <v>72</v>
      </c>
      <c r="AY253" s="244" t="s">
        <v>119</v>
      </c>
    </row>
    <row r="254" s="13" customFormat="1">
      <c r="A254" s="13"/>
      <c r="B254" s="224"/>
      <c r="C254" s="225"/>
      <c r="D254" s="222" t="s">
        <v>132</v>
      </c>
      <c r="E254" s="226" t="s">
        <v>19</v>
      </c>
      <c r="F254" s="227" t="s">
        <v>291</v>
      </c>
      <c r="G254" s="225"/>
      <c r="H254" s="226" t="s">
        <v>19</v>
      </c>
      <c r="I254" s="228"/>
      <c r="J254" s="225"/>
      <c r="K254" s="225"/>
      <c r="L254" s="229"/>
      <c r="M254" s="230"/>
      <c r="N254" s="231"/>
      <c r="O254" s="231"/>
      <c r="P254" s="231"/>
      <c r="Q254" s="231"/>
      <c r="R254" s="231"/>
      <c r="S254" s="231"/>
      <c r="T254" s="232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33" t="s">
        <v>132</v>
      </c>
      <c r="AU254" s="233" t="s">
        <v>81</v>
      </c>
      <c r="AV254" s="13" t="s">
        <v>77</v>
      </c>
      <c r="AW254" s="13" t="s">
        <v>33</v>
      </c>
      <c r="AX254" s="13" t="s">
        <v>72</v>
      </c>
      <c r="AY254" s="233" t="s">
        <v>119</v>
      </c>
    </row>
    <row r="255" s="13" customFormat="1">
      <c r="A255" s="13"/>
      <c r="B255" s="224"/>
      <c r="C255" s="225"/>
      <c r="D255" s="222" t="s">
        <v>132</v>
      </c>
      <c r="E255" s="226" t="s">
        <v>19</v>
      </c>
      <c r="F255" s="227" t="s">
        <v>171</v>
      </c>
      <c r="G255" s="225"/>
      <c r="H255" s="226" t="s">
        <v>19</v>
      </c>
      <c r="I255" s="228"/>
      <c r="J255" s="225"/>
      <c r="K255" s="225"/>
      <c r="L255" s="229"/>
      <c r="M255" s="230"/>
      <c r="N255" s="231"/>
      <c r="O255" s="231"/>
      <c r="P255" s="231"/>
      <c r="Q255" s="231"/>
      <c r="R255" s="231"/>
      <c r="S255" s="231"/>
      <c r="T255" s="232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33" t="s">
        <v>132</v>
      </c>
      <c r="AU255" s="233" t="s">
        <v>81</v>
      </c>
      <c r="AV255" s="13" t="s">
        <v>77</v>
      </c>
      <c r="AW255" s="13" t="s">
        <v>33</v>
      </c>
      <c r="AX255" s="13" t="s">
        <v>72</v>
      </c>
      <c r="AY255" s="233" t="s">
        <v>119</v>
      </c>
    </row>
    <row r="256" s="14" customFormat="1">
      <c r="A256" s="14"/>
      <c r="B256" s="234"/>
      <c r="C256" s="235"/>
      <c r="D256" s="222" t="s">
        <v>132</v>
      </c>
      <c r="E256" s="236" t="s">
        <v>19</v>
      </c>
      <c r="F256" s="237" t="s">
        <v>292</v>
      </c>
      <c r="G256" s="235"/>
      <c r="H256" s="238">
        <v>225</v>
      </c>
      <c r="I256" s="239"/>
      <c r="J256" s="235"/>
      <c r="K256" s="235"/>
      <c r="L256" s="240"/>
      <c r="M256" s="241"/>
      <c r="N256" s="242"/>
      <c r="O256" s="242"/>
      <c r="P256" s="242"/>
      <c r="Q256" s="242"/>
      <c r="R256" s="242"/>
      <c r="S256" s="242"/>
      <c r="T256" s="243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44" t="s">
        <v>132</v>
      </c>
      <c r="AU256" s="244" t="s">
        <v>81</v>
      </c>
      <c r="AV256" s="14" t="s">
        <v>81</v>
      </c>
      <c r="AW256" s="14" t="s">
        <v>33</v>
      </c>
      <c r="AX256" s="14" t="s">
        <v>72</v>
      </c>
      <c r="AY256" s="244" t="s">
        <v>119</v>
      </c>
    </row>
    <row r="257" s="15" customFormat="1">
      <c r="A257" s="15"/>
      <c r="B257" s="245"/>
      <c r="C257" s="246"/>
      <c r="D257" s="222" t="s">
        <v>132</v>
      </c>
      <c r="E257" s="247" t="s">
        <v>19</v>
      </c>
      <c r="F257" s="248" t="s">
        <v>150</v>
      </c>
      <c r="G257" s="246"/>
      <c r="H257" s="249">
        <v>530</v>
      </c>
      <c r="I257" s="250"/>
      <c r="J257" s="246"/>
      <c r="K257" s="246"/>
      <c r="L257" s="251"/>
      <c r="M257" s="252"/>
      <c r="N257" s="253"/>
      <c r="O257" s="253"/>
      <c r="P257" s="253"/>
      <c r="Q257" s="253"/>
      <c r="R257" s="253"/>
      <c r="S257" s="253"/>
      <c r="T257" s="254"/>
      <c r="U257" s="15"/>
      <c r="V257" s="15"/>
      <c r="W257" s="15"/>
      <c r="X257" s="15"/>
      <c r="Y257" s="15"/>
      <c r="Z257" s="15"/>
      <c r="AA257" s="15"/>
      <c r="AB257" s="15"/>
      <c r="AC257" s="15"/>
      <c r="AD257" s="15"/>
      <c r="AE257" s="15"/>
      <c r="AT257" s="255" t="s">
        <v>132</v>
      </c>
      <c r="AU257" s="255" t="s">
        <v>81</v>
      </c>
      <c r="AV257" s="15" t="s">
        <v>126</v>
      </c>
      <c r="AW257" s="15" t="s">
        <v>33</v>
      </c>
      <c r="AX257" s="15" t="s">
        <v>77</v>
      </c>
      <c r="AY257" s="255" t="s">
        <v>119</v>
      </c>
    </row>
    <row r="258" s="2" customFormat="1" ht="16.5" customHeight="1">
      <c r="A258" s="38"/>
      <c r="B258" s="39"/>
      <c r="C258" s="204" t="s">
        <v>293</v>
      </c>
      <c r="D258" s="204" t="s">
        <v>121</v>
      </c>
      <c r="E258" s="205" t="s">
        <v>294</v>
      </c>
      <c r="F258" s="206" t="s">
        <v>295</v>
      </c>
      <c r="G258" s="207" t="s">
        <v>296</v>
      </c>
      <c r="H258" s="208">
        <v>11.51</v>
      </c>
      <c r="I258" s="209"/>
      <c r="J258" s="210">
        <f>ROUND(I258*H258,2)</f>
        <v>0</v>
      </c>
      <c r="K258" s="206" t="s">
        <v>125</v>
      </c>
      <c r="L258" s="44"/>
      <c r="M258" s="211" t="s">
        <v>19</v>
      </c>
      <c r="N258" s="212" t="s">
        <v>43</v>
      </c>
      <c r="O258" s="84"/>
      <c r="P258" s="213">
        <f>O258*H258</f>
        <v>0</v>
      </c>
      <c r="Q258" s="213">
        <v>0</v>
      </c>
      <c r="R258" s="213">
        <f>Q258*H258</f>
        <v>0</v>
      </c>
      <c r="S258" s="213">
        <v>0</v>
      </c>
      <c r="T258" s="214">
        <f>S258*H258</f>
        <v>0</v>
      </c>
      <c r="U258" s="38"/>
      <c r="V258" s="38"/>
      <c r="W258" s="38"/>
      <c r="X258" s="38"/>
      <c r="Y258" s="38"/>
      <c r="Z258" s="38"/>
      <c r="AA258" s="38"/>
      <c r="AB258" s="38"/>
      <c r="AC258" s="38"/>
      <c r="AD258" s="38"/>
      <c r="AE258" s="38"/>
      <c r="AR258" s="215" t="s">
        <v>126</v>
      </c>
      <c r="AT258" s="215" t="s">
        <v>121</v>
      </c>
      <c r="AU258" s="215" t="s">
        <v>81</v>
      </c>
      <c r="AY258" s="17" t="s">
        <v>119</v>
      </c>
      <c r="BE258" s="216">
        <f>IF(N258="základní",J258,0)</f>
        <v>0</v>
      </c>
      <c r="BF258" s="216">
        <f>IF(N258="snížená",J258,0)</f>
        <v>0</v>
      </c>
      <c r="BG258" s="216">
        <f>IF(N258="zákl. přenesená",J258,0)</f>
        <v>0</v>
      </c>
      <c r="BH258" s="216">
        <f>IF(N258="sníž. přenesená",J258,0)</f>
        <v>0</v>
      </c>
      <c r="BI258" s="216">
        <f>IF(N258="nulová",J258,0)</f>
        <v>0</v>
      </c>
      <c r="BJ258" s="17" t="s">
        <v>77</v>
      </c>
      <c r="BK258" s="216">
        <f>ROUND(I258*H258,2)</f>
        <v>0</v>
      </c>
      <c r="BL258" s="17" t="s">
        <v>126</v>
      </c>
      <c r="BM258" s="215" t="s">
        <v>297</v>
      </c>
    </row>
    <row r="259" s="2" customFormat="1">
      <c r="A259" s="38"/>
      <c r="B259" s="39"/>
      <c r="C259" s="40"/>
      <c r="D259" s="217" t="s">
        <v>128</v>
      </c>
      <c r="E259" s="40"/>
      <c r="F259" s="218" t="s">
        <v>298</v>
      </c>
      <c r="G259" s="40"/>
      <c r="H259" s="40"/>
      <c r="I259" s="219"/>
      <c r="J259" s="40"/>
      <c r="K259" s="40"/>
      <c r="L259" s="44"/>
      <c r="M259" s="220"/>
      <c r="N259" s="221"/>
      <c r="O259" s="84"/>
      <c r="P259" s="84"/>
      <c r="Q259" s="84"/>
      <c r="R259" s="84"/>
      <c r="S259" s="84"/>
      <c r="T259" s="85"/>
      <c r="U259" s="38"/>
      <c r="V259" s="38"/>
      <c r="W259" s="38"/>
      <c r="X259" s="38"/>
      <c r="Y259" s="38"/>
      <c r="Z259" s="38"/>
      <c r="AA259" s="38"/>
      <c r="AB259" s="38"/>
      <c r="AC259" s="38"/>
      <c r="AD259" s="38"/>
      <c r="AE259" s="38"/>
      <c r="AT259" s="17" t="s">
        <v>128</v>
      </c>
      <c r="AU259" s="17" t="s">
        <v>81</v>
      </c>
    </row>
    <row r="260" s="13" customFormat="1">
      <c r="A260" s="13"/>
      <c r="B260" s="224"/>
      <c r="C260" s="225"/>
      <c r="D260" s="222" t="s">
        <v>132</v>
      </c>
      <c r="E260" s="226" t="s">
        <v>19</v>
      </c>
      <c r="F260" s="227" t="s">
        <v>280</v>
      </c>
      <c r="G260" s="225"/>
      <c r="H260" s="226" t="s">
        <v>19</v>
      </c>
      <c r="I260" s="228"/>
      <c r="J260" s="225"/>
      <c r="K260" s="225"/>
      <c r="L260" s="229"/>
      <c r="M260" s="230"/>
      <c r="N260" s="231"/>
      <c r="O260" s="231"/>
      <c r="P260" s="231"/>
      <c r="Q260" s="231"/>
      <c r="R260" s="231"/>
      <c r="S260" s="231"/>
      <c r="T260" s="232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33" t="s">
        <v>132</v>
      </c>
      <c r="AU260" s="233" t="s">
        <v>81</v>
      </c>
      <c r="AV260" s="13" t="s">
        <v>77</v>
      </c>
      <c r="AW260" s="13" t="s">
        <v>33</v>
      </c>
      <c r="AX260" s="13" t="s">
        <v>72</v>
      </c>
      <c r="AY260" s="233" t="s">
        <v>119</v>
      </c>
    </row>
    <row r="261" s="13" customFormat="1">
      <c r="A261" s="13"/>
      <c r="B261" s="224"/>
      <c r="C261" s="225"/>
      <c r="D261" s="222" t="s">
        <v>132</v>
      </c>
      <c r="E261" s="226" t="s">
        <v>19</v>
      </c>
      <c r="F261" s="227" t="s">
        <v>299</v>
      </c>
      <c r="G261" s="225"/>
      <c r="H261" s="226" t="s">
        <v>19</v>
      </c>
      <c r="I261" s="228"/>
      <c r="J261" s="225"/>
      <c r="K261" s="225"/>
      <c r="L261" s="229"/>
      <c r="M261" s="230"/>
      <c r="N261" s="231"/>
      <c r="O261" s="231"/>
      <c r="P261" s="231"/>
      <c r="Q261" s="231"/>
      <c r="R261" s="231"/>
      <c r="S261" s="231"/>
      <c r="T261" s="232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33" t="s">
        <v>132</v>
      </c>
      <c r="AU261" s="233" t="s">
        <v>81</v>
      </c>
      <c r="AV261" s="13" t="s">
        <v>77</v>
      </c>
      <c r="AW261" s="13" t="s">
        <v>33</v>
      </c>
      <c r="AX261" s="13" t="s">
        <v>72</v>
      </c>
      <c r="AY261" s="233" t="s">
        <v>119</v>
      </c>
    </row>
    <row r="262" s="14" customFormat="1">
      <c r="A262" s="14"/>
      <c r="B262" s="234"/>
      <c r="C262" s="235"/>
      <c r="D262" s="222" t="s">
        <v>132</v>
      </c>
      <c r="E262" s="236" t="s">
        <v>19</v>
      </c>
      <c r="F262" s="237" t="s">
        <v>300</v>
      </c>
      <c r="G262" s="235"/>
      <c r="H262" s="238">
        <v>2.73</v>
      </c>
      <c r="I262" s="239"/>
      <c r="J262" s="235"/>
      <c r="K262" s="235"/>
      <c r="L262" s="240"/>
      <c r="M262" s="241"/>
      <c r="N262" s="242"/>
      <c r="O262" s="242"/>
      <c r="P262" s="242"/>
      <c r="Q262" s="242"/>
      <c r="R262" s="242"/>
      <c r="S262" s="242"/>
      <c r="T262" s="243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T262" s="244" t="s">
        <v>132</v>
      </c>
      <c r="AU262" s="244" t="s">
        <v>81</v>
      </c>
      <c r="AV262" s="14" t="s">
        <v>81</v>
      </c>
      <c r="AW262" s="14" t="s">
        <v>33</v>
      </c>
      <c r="AX262" s="14" t="s">
        <v>72</v>
      </c>
      <c r="AY262" s="244" t="s">
        <v>119</v>
      </c>
    </row>
    <row r="263" s="13" customFormat="1">
      <c r="A263" s="13"/>
      <c r="B263" s="224"/>
      <c r="C263" s="225"/>
      <c r="D263" s="222" t="s">
        <v>132</v>
      </c>
      <c r="E263" s="226" t="s">
        <v>19</v>
      </c>
      <c r="F263" s="227" t="s">
        <v>289</v>
      </c>
      <c r="G263" s="225"/>
      <c r="H263" s="226" t="s">
        <v>19</v>
      </c>
      <c r="I263" s="228"/>
      <c r="J263" s="225"/>
      <c r="K263" s="225"/>
      <c r="L263" s="229"/>
      <c r="M263" s="230"/>
      <c r="N263" s="231"/>
      <c r="O263" s="231"/>
      <c r="P263" s="231"/>
      <c r="Q263" s="231"/>
      <c r="R263" s="231"/>
      <c r="S263" s="231"/>
      <c r="T263" s="232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33" t="s">
        <v>132</v>
      </c>
      <c r="AU263" s="233" t="s">
        <v>81</v>
      </c>
      <c r="AV263" s="13" t="s">
        <v>77</v>
      </c>
      <c r="AW263" s="13" t="s">
        <v>33</v>
      </c>
      <c r="AX263" s="13" t="s">
        <v>72</v>
      </c>
      <c r="AY263" s="233" t="s">
        <v>119</v>
      </c>
    </row>
    <row r="264" s="13" customFormat="1">
      <c r="A264" s="13"/>
      <c r="B264" s="224"/>
      <c r="C264" s="225"/>
      <c r="D264" s="222" t="s">
        <v>132</v>
      </c>
      <c r="E264" s="226" t="s">
        <v>19</v>
      </c>
      <c r="F264" s="227" t="s">
        <v>301</v>
      </c>
      <c r="G264" s="225"/>
      <c r="H264" s="226" t="s">
        <v>19</v>
      </c>
      <c r="I264" s="228"/>
      <c r="J264" s="225"/>
      <c r="K264" s="225"/>
      <c r="L264" s="229"/>
      <c r="M264" s="230"/>
      <c r="N264" s="231"/>
      <c r="O264" s="231"/>
      <c r="P264" s="231"/>
      <c r="Q264" s="231"/>
      <c r="R264" s="231"/>
      <c r="S264" s="231"/>
      <c r="T264" s="232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33" t="s">
        <v>132</v>
      </c>
      <c r="AU264" s="233" t="s">
        <v>81</v>
      </c>
      <c r="AV264" s="13" t="s">
        <v>77</v>
      </c>
      <c r="AW264" s="13" t="s">
        <v>33</v>
      </c>
      <c r="AX264" s="13" t="s">
        <v>72</v>
      </c>
      <c r="AY264" s="233" t="s">
        <v>119</v>
      </c>
    </row>
    <row r="265" s="14" customFormat="1">
      <c r="A265" s="14"/>
      <c r="B265" s="234"/>
      <c r="C265" s="235"/>
      <c r="D265" s="222" t="s">
        <v>132</v>
      </c>
      <c r="E265" s="236" t="s">
        <v>19</v>
      </c>
      <c r="F265" s="237" t="s">
        <v>302</v>
      </c>
      <c r="G265" s="235"/>
      <c r="H265" s="238">
        <v>7.7000000000000002</v>
      </c>
      <c r="I265" s="239"/>
      <c r="J265" s="235"/>
      <c r="K265" s="235"/>
      <c r="L265" s="240"/>
      <c r="M265" s="241"/>
      <c r="N265" s="242"/>
      <c r="O265" s="242"/>
      <c r="P265" s="242"/>
      <c r="Q265" s="242"/>
      <c r="R265" s="242"/>
      <c r="S265" s="242"/>
      <c r="T265" s="243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T265" s="244" t="s">
        <v>132</v>
      </c>
      <c r="AU265" s="244" t="s">
        <v>81</v>
      </c>
      <c r="AV265" s="14" t="s">
        <v>81</v>
      </c>
      <c r="AW265" s="14" t="s">
        <v>33</v>
      </c>
      <c r="AX265" s="14" t="s">
        <v>72</v>
      </c>
      <c r="AY265" s="244" t="s">
        <v>119</v>
      </c>
    </row>
    <row r="266" s="13" customFormat="1">
      <c r="A266" s="13"/>
      <c r="B266" s="224"/>
      <c r="C266" s="225"/>
      <c r="D266" s="222" t="s">
        <v>132</v>
      </c>
      <c r="E266" s="226" t="s">
        <v>19</v>
      </c>
      <c r="F266" s="227" t="s">
        <v>218</v>
      </c>
      <c r="G266" s="225"/>
      <c r="H266" s="226" t="s">
        <v>19</v>
      </c>
      <c r="I266" s="228"/>
      <c r="J266" s="225"/>
      <c r="K266" s="225"/>
      <c r="L266" s="229"/>
      <c r="M266" s="230"/>
      <c r="N266" s="231"/>
      <c r="O266" s="231"/>
      <c r="P266" s="231"/>
      <c r="Q266" s="231"/>
      <c r="R266" s="231"/>
      <c r="S266" s="231"/>
      <c r="T266" s="232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33" t="s">
        <v>132</v>
      </c>
      <c r="AU266" s="233" t="s">
        <v>81</v>
      </c>
      <c r="AV266" s="13" t="s">
        <v>77</v>
      </c>
      <c r="AW266" s="13" t="s">
        <v>33</v>
      </c>
      <c r="AX266" s="13" t="s">
        <v>72</v>
      </c>
      <c r="AY266" s="233" t="s">
        <v>119</v>
      </c>
    </row>
    <row r="267" s="13" customFormat="1">
      <c r="A267" s="13"/>
      <c r="B267" s="224"/>
      <c r="C267" s="225"/>
      <c r="D267" s="222" t="s">
        <v>132</v>
      </c>
      <c r="E267" s="226" t="s">
        <v>19</v>
      </c>
      <c r="F267" s="227" t="s">
        <v>301</v>
      </c>
      <c r="G267" s="225"/>
      <c r="H267" s="226" t="s">
        <v>19</v>
      </c>
      <c r="I267" s="228"/>
      <c r="J267" s="225"/>
      <c r="K267" s="225"/>
      <c r="L267" s="229"/>
      <c r="M267" s="230"/>
      <c r="N267" s="231"/>
      <c r="O267" s="231"/>
      <c r="P267" s="231"/>
      <c r="Q267" s="231"/>
      <c r="R267" s="231"/>
      <c r="S267" s="231"/>
      <c r="T267" s="232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33" t="s">
        <v>132</v>
      </c>
      <c r="AU267" s="233" t="s">
        <v>81</v>
      </c>
      <c r="AV267" s="13" t="s">
        <v>77</v>
      </c>
      <c r="AW267" s="13" t="s">
        <v>33</v>
      </c>
      <c r="AX267" s="13" t="s">
        <v>72</v>
      </c>
      <c r="AY267" s="233" t="s">
        <v>119</v>
      </c>
    </row>
    <row r="268" s="14" customFormat="1">
      <c r="A268" s="14"/>
      <c r="B268" s="234"/>
      <c r="C268" s="235"/>
      <c r="D268" s="222" t="s">
        <v>132</v>
      </c>
      <c r="E268" s="236" t="s">
        <v>19</v>
      </c>
      <c r="F268" s="237" t="s">
        <v>303</v>
      </c>
      <c r="G268" s="235"/>
      <c r="H268" s="238">
        <v>0.45000000000000001</v>
      </c>
      <c r="I268" s="239"/>
      <c r="J268" s="235"/>
      <c r="K268" s="235"/>
      <c r="L268" s="240"/>
      <c r="M268" s="241"/>
      <c r="N268" s="242"/>
      <c r="O268" s="242"/>
      <c r="P268" s="242"/>
      <c r="Q268" s="242"/>
      <c r="R268" s="242"/>
      <c r="S268" s="242"/>
      <c r="T268" s="243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244" t="s">
        <v>132</v>
      </c>
      <c r="AU268" s="244" t="s">
        <v>81</v>
      </c>
      <c r="AV268" s="14" t="s">
        <v>81</v>
      </c>
      <c r="AW268" s="14" t="s">
        <v>33</v>
      </c>
      <c r="AX268" s="14" t="s">
        <v>72</v>
      </c>
      <c r="AY268" s="244" t="s">
        <v>119</v>
      </c>
    </row>
    <row r="269" s="13" customFormat="1">
      <c r="A269" s="13"/>
      <c r="B269" s="224"/>
      <c r="C269" s="225"/>
      <c r="D269" s="222" t="s">
        <v>132</v>
      </c>
      <c r="E269" s="226" t="s">
        <v>19</v>
      </c>
      <c r="F269" s="227" t="s">
        <v>220</v>
      </c>
      <c r="G269" s="225"/>
      <c r="H269" s="226" t="s">
        <v>19</v>
      </c>
      <c r="I269" s="228"/>
      <c r="J269" s="225"/>
      <c r="K269" s="225"/>
      <c r="L269" s="229"/>
      <c r="M269" s="230"/>
      <c r="N269" s="231"/>
      <c r="O269" s="231"/>
      <c r="P269" s="231"/>
      <c r="Q269" s="231"/>
      <c r="R269" s="231"/>
      <c r="S269" s="231"/>
      <c r="T269" s="232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33" t="s">
        <v>132</v>
      </c>
      <c r="AU269" s="233" t="s">
        <v>81</v>
      </c>
      <c r="AV269" s="13" t="s">
        <v>77</v>
      </c>
      <c r="AW269" s="13" t="s">
        <v>33</v>
      </c>
      <c r="AX269" s="13" t="s">
        <v>72</v>
      </c>
      <c r="AY269" s="233" t="s">
        <v>119</v>
      </c>
    </row>
    <row r="270" s="13" customFormat="1">
      <c r="A270" s="13"/>
      <c r="B270" s="224"/>
      <c r="C270" s="225"/>
      <c r="D270" s="222" t="s">
        <v>132</v>
      </c>
      <c r="E270" s="226" t="s">
        <v>19</v>
      </c>
      <c r="F270" s="227" t="s">
        <v>299</v>
      </c>
      <c r="G270" s="225"/>
      <c r="H270" s="226" t="s">
        <v>19</v>
      </c>
      <c r="I270" s="228"/>
      <c r="J270" s="225"/>
      <c r="K270" s="225"/>
      <c r="L270" s="229"/>
      <c r="M270" s="230"/>
      <c r="N270" s="231"/>
      <c r="O270" s="231"/>
      <c r="P270" s="231"/>
      <c r="Q270" s="231"/>
      <c r="R270" s="231"/>
      <c r="S270" s="231"/>
      <c r="T270" s="232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33" t="s">
        <v>132</v>
      </c>
      <c r="AU270" s="233" t="s">
        <v>81</v>
      </c>
      <c r="AV270" s="13" t="s">
        <v>77</v>
      </c>
      <c r="AW270" s="13" t="s">
        <v>33</v>
      </c>
      <c r="AX270" s="13" t="s">
        <v>72</v>
      </c>
      <c r="AY270" s="233" t="s">
        <v>119</v>
      </c>
    </row>
    <row r="271" s="14" customFormat="1">
      <c r="A271" s="14"/>
      <c r="B271" s="234"/>
      <c r="C271" s="235"/>
      <c r="D271" s="222" t="s">
        <v>132</v>
      </c>
      <c r="E271" s="236" t="s">
        <v>19</v>
      </c>
      <c r="F271" s="237" t="s">
        <v>304</v>
      </c>
      <c r="G271" s="235"/>
      <c r="H271" s="238">
        <v>0.63</v>
      </c>
      <c r="I271" s="239"/>
      <c r="J271" s="235"/>
      <c r="K271" s="235"/>
      <c r="L271" s="240"/>
      <c r="M271" s="241"/>
      <c r="N271" s="242"/>
      <c r="O271" s="242"/>
      <c r="P271" s="242"/>
      <c r="Q271" s="242"/>
      <c r="R271" s="242"/>
      <c r="S271" s="242"/>
      <c r="T271" s="243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T271" s="244" t="s">
        <v>132</v>
      </c>
      <c r="AU271" s="244" t="s">
        <v>81</v>
      </c>
      <c r="AV271" s="14" t="s">
        <v>81</v>
      </c>
      <c r="AW271" s="14" t="s">
        <v>33</v>
      </c>
      <c r="AX271" s="14" t="s">
        <v>72</v>
      </c>
      <c r="AY271" s="244" t="s">
        <v>119</v>
      </c>
    </row>
    <row r="272" s="15" customFormat="1">
      <c r="A272" s="15"/>
      <c r="B272" s="245"/>
      <c r="C272" s="246"/>
      <c r="D272" s="222" t="s">
        <v>132</v>
      </c>
      <c r="E272" s="247" t="s">
        <v>19</v>
      </c>
      <c r="F272" s="248" t="s">
        <v>150</v>
      </c>
      <c r="G272" s="246"/>
      <c r="H272" s="249">
        <v>11.51</v>
      </c>
      <c r="I272" s="250"/>
      <c r="J272" s="246"/>
      <c r="K272" s="246"/>
      <c r="L272" s="251"/>
      <c r="M272" s="252"/>
      <c r="N272" s="253"/>
      <c r="O272" s="253"/>
      <c r="P272" s="253"/>
      <c r="Q272" s="253"/>
      <c r="R272" s="253"/>
      <c r="S272" s="253"/>
      <c r="T272" s="254"/>
      <c r="U272" s="15"/>
      <c r="V272" s="15"/>
      <c r="W272" s="15"/>
      <c r="X272" s="15"/>
      <c r="Y272" s="15"/>
      <c r="Z272" s="15"/>
      <c r="AA272" s="15"/>
      <c r="AB272" s="15"/>
      <c r="AC272" s="15"/>
      <c r="AD272" s="15"/>
      <c r="AE272" s="15"/>
      <c r="AT272" s="255" t="s">
        <v>132</v>
      </c>
      <c r="AU272" s="255" t="s">
        <v>81</v>
      </c>
      <c r="AV272" s="15" t="s">
        <v>126</v>
      </c>
      <c r="AW272" s="15" t="s">
        <v>33</v>
      </c>
      <c r="AX272" s="15" t="s">
        <v>77</v>
      </c>
      <c r="AY272" s="255" t="s">
        <v>119</v>
      </c>
    </row>
    <row r="273" s="2" customFormat="1" ht="21.75" customHeight="1">
      <c r="A273" s="38"/>
      <c r="B273" s="39"/>
      <c r="C273" s="204" t="s">
        <v>305</v>
      </c>
      <c r="D273" s="204" t="s">
        <v>121</v>
      </c>
      <c r="E273" s="205" t="s">
        <v>306</v>
      </c>
      <c r="F273" s="206" t="s">
        <v>307</v>
      </c>
      <c r="G273" s="207" t="s">
        <v>296</v>
      </c>
      <c r="H273" s="208">
        <v>38.25</v>
      </c>
      <c r="I273" s="209"/>
      <c r="J273" s="210">
        <f>ROUND(I273*H273,2)</f>
        <v>0</v>
      </c>
      <c r="K273" s="206" t="s">
        <v>125</v>
      </c>
      <c r="L273" s="44"/>
      <c r="M273" s="211" t="s">
        <v>19</v>
      </c>
      <c r="N273" s="212" t="s">
        <v>43</v>
      </c>
      <c r="O273" s="84"/>
      <c r="P273" s="213">
        <f>O273*H273</f>
        <v>0</v>
      </c>
      <c r="Q273" s="213">
        <v>0</v>
      </c>
      <c r="R273" s="213">
        <f>Q273*H273</f>
        <v>0</v>
      </c>
      <c r="S273" s="213">
        <v>0</v>
      </c>
      <c r="T273" s="214">
        <f>S273*H273</f>
        <v>0</v>
      </c>
      <c r="U273" s="38"/>
      <c r="V273" s="38"/>
      <c r="W273" s="38"/>
      <c r="X273" s="38"/>
      <c r="Y273" s="38"/>
      <c r="Z273" s="38"/>
      <c r="AA273" s="38"/>
      <c r="AB273" s="38"/>
      <c r="AC273" s="38"/>
      <c r="AD273" s="38"/>
      <c r="AE273" s="38"/>
      <c r="AR273" s="215" t="s">
        <v>126</v>
      </c>
      <c r="AT273" s="215" t="s">
        <v>121</v>
      </c>
      <c r="AU273" s="215" t="s">
        <v>81</v>
      </c>
      <c r="AY273" s="17" t="s">
        <v>119</v>
      </c>
      <c r="BE273" s="216">
        <f>IF(N273="základní",J273,0)</f>
        <v>0</v>
      </c>
      <c r="BF273" s="216">
        <f>IF(N273="snížená",J273,0)</f>
        <v>0</v>
      </c>
      <c r="BG273" s="216">
        <f>IF(N273="zákl. přenesená",J273,0)</f>
        <v>0</v>
      </c>
      <c r="BH273" s="216">
        <f>IF(N273="sníž. přenesená",J273,0)</f>
        <v>0</v>
      </c>
      <c r="BI273" s="216">
        <f>IF(N273="nulová",J273,0)</f>
        <v>0</v>
      </c>
      <c r="BJ273" s="17" t="s">
        <v>77</v>
      </c>
      <c r="BK273" s="216">
        <f>ROUND(I273*H273,2)</f>
        <v>0</v>
      </c>
      <c r="BL273" s="17" t="s">
        <v>126</v>
      </c>
      <c r="BM273" s="215" t="s">
        <v>308</v>
      </c>
    </row>
    <row r="274" s="2" customFormat="1">
      <c r="A274" s="38"/>
      <c r="B274" s="39"/>
      <c r="C274" s="40"/>
      <c r="D274" s="217" t="s">
        <v>128</v>
      </c>
      <c r="E274" s="40"/>
      <c r="F274" s="218" t="s">
        <v>309</v>
      </c>
      <c r="G274" s="40"/>
      <c r="H274" s="40"/>
      <c r="I274" s="219"/>
      <c r="J274" s="40"/>
      <c r="K274" s="40"/>
      <c r="L274" s="44"/>
      <c r="M274" s="220"/>
      <c r="N274" s="221"/>
      <c r="O274" s="84"/>
      <c r="P274" s="84"/>
      <c r="Q274" s="84"/>
      <c r="R274" s="84"/>
      <c r="S274" s="84"/>
      <c r="T274" s="85"/>
      <c r="U274" s="38"/>
      <c r="V274" s="38"/>
      <c r="W274" s="38"/>
      <c r="X274" s="38"/>
      <c r="Y274" s="38"/>
      <c r="Z274" s="38"/>
      <c r="AA274" s="38"/>
      <c r="AB274" s="38"/>
      <c r="AC274" s="38"/>
      <c r="AD274" s="38"/>
      <c r="AE274" s="38"/>
      <c r="AT274" s="17" t="s">
        <v>128</v>
      </c>
      <c r="AU274" s="17" t="s">
        <v>81</v>
      </c>
    </row>
    <row r="275" s="13" customFormat="1">
      <c r="A275" s="13"/>
      <c r="B275" s="224"/>
      <c r="C275" s="225"/>
      <c r="D275" s="222" t="s">
        <v>132</v>
      </c>
      <c r="E275" s="226" t="s">
        <v>19</v>
      </c>
      <c r="F275" s="227" t="s">
        <v>291</v>
      </c>
      <c r="G275" s="225"/>
      <c r="H275" s="226" t="s">
        <v>19</v>
      </c>
      <c r="I275" s="228"/>
      <c r="J275" s="225"/>
      <c r="K275" s="225"/>
      <c r="L275" s="229"/>
      <c r="M275" s="230"/>
      <c r="N275" s="231"/>
      <c r="O275" s="231"/>
      <c r="P275" s="231"/>
      <c r="Q275" s="231"/>
      <c r="R275" s="231"/>
      <c r="S275" s="231"/>
      <c r="T275" s="232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33" t="s">
        <v>132</v>
      </c>
      <c r="AU275" s="233" t="s">
        <v>81</v>
      </c>
      <c r="AV275" s="13" t="s">
        <v>77</v>
      </c>
      <c r="AW275" s="13" t="s">
        <v>33</v>
      </c>
      <c r="AX275" s="13" t="s">
        <v>72</v>
      </c>
      <c r="AY275" s="233" t="s">
        <v>119</v>
      </c>
    </row>
    <row r="276" s="13" customFormat="1">
      <c r="A276" s="13"/>
      <c r="B276" s="224"/>
      <c r="C276" s="225"/>
      <c r="D276" s="222" t="s">
        <v>132</v>
      </c>
      <c r="E276" s="226" t="s">
        <v>19</v>
      </c>
      <c r="F276" s="227" t="s">
        <v>310</v>
      </c>
      <c r="G276" s="225"/>
      <c r="H276" s="226" t="s">
        <v>19</v>
      </c>
      <c r="I276" s="228"/>
      <c r="J276" s="225"/>
      <c r="K276" s="225"/>
      <c r="L276" s="229"/>
      <c r="M276" s="230"/>
      <c r="N276" s="231"/>
      <c r="O276" s="231"/>
      <c r="P276" s="231"/>
      <c r="Q276" s="231"/>
      <c r="R276" s="231"/>
      <c r="S276" s="231"/>
      <c r="T276" s="232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33" t="s">
        <v>132</v>
      </c>
      <c r="AU276" s="233" t="s">
        <v>81</v>
      </c>
      <c r="AV276" s="13" t="s">
        <v>77</v>
      </c>
      <c r="AW276" s="13" t="s">
        <v>33</v>
      </c>
      <c r="AX276" s="13" t="s">
        <v>72</v>
      </c>
      <c r="AY276" s="233" t="s">
        <v>119</v>
      </c>
    </row>
    <row r="277" s="14" customFormat="1">
      <c r="A277" s="14"/>
      <c r="B277" s="234"/>
      <c r="C277" s="235"/>
      <c r="D277" s="222" t="s">
        <v>132</v>
      </c>
      <c r="E277" s="236" t="s">
        <v>19</v>
      </c>
      <c r="F277" s="237" t="s">
        <v>311</v>
      </c>
      <c r="G277" s="235"/>
      <c r="H277" s="238">
        <v>38.25</v>
      </c>
      <c r="I277" s="239"/>
      <c r="J277" s="235"/>
      <c r="K277" s="235"/>
      <c r="L277" s="240"/>
      <c r="M277" s="241"/>
      <c r="N277" s="242"/>
      <c r="O277" s="242"/>
      <c r="P277" s="242"/>
      <c r="Q277" s="242"/>
      <c r="R277" s="242"/>
      <c r="S277" s="242"/>
      <c r="T277" s="243"/>
      <c r="U277" s="14"/>
      <c r="V277" s="14"/>
      <c r="W277" s="14"/>
      <c r="X277" s="14"/>
      <c r="Y277" s="14"/>
      <c r="Z277" s="14"/>
      <c r="AA277" s="14"/>
      <c r="AB277" s="14"/>
      <c r="AC277" s="14"/>
      <c r="AD277" s="14"/>
      <c r="AE277" s="14"/>
      <c r="AT277" s="244" t="s">
        <v>132</v>
      </c>
      <c r="AU277" s="244" t="s">
        <v>81</v>
      </c>
      <c r="AV277" s="14" t="s">
        <v>81</v>
      </c>
      <c r="AW277" s="14" t="s">
        <v>33</v>
      </c>
      <c r="AX277" s="14" t="s">
        <v>77</v>
      </c>
      <c r="AY277" s="244" t="s">
        <v>119</v>
      </c>
    </row>
    <row r="278" s="2" customFormat="1" ht="16.5" customHeight="1">
      <c r="A278" s="38"/>
      <c r="B278" s="39"/>
      <c r="C278" s="204" t="s">
        <v>312</v>
      </c>
      <c r="D278" s="204" t="s">
        <v>121</v>
      </c>
      <c r="E278" s="205" t="s">
        <v>313</v>
      </c>
      <c r="F278" s="206" t="s">
        <v>314</v>
      </c>
      <c r="G278" s="207" t="s">
        <v>296</v>
      </c>
      <c r="H278" s="208">
        <v>345</v>
      </c>
      <c r="I278" s="209"/>
      <c r="J278" s="210">
        <f>ROUND(I278*H278,2)</f>
        <v>0</v>
      </c>
      <c r="K278" s="206" t="s">
        <v>125</v>
      </c>
      <c r="L278" s="44"/>
      <c r="M278" s="211" t="s">
        <v>19</v>
      </c>
      <c r="N278" s="212" t="s">
        <v>43</v>
      </c>
      <c r="O278" s="84"/>
      <c r="P278" s="213">
        <f>O278*H278</f>
        <v>0</v>
      </c>
      <c r="Q278" s="213">
        <v>0</v>
      </c>
      <c r="R278" s="213">
        <f>Q278*H278</f>
        <v>0</v>
      </c>
      <c r="S278" s="213">
        <v>0</v>
      </c>
      <c r="T278" s="214">
        <f>S278*H278</f>
        <v>0</v>
      </c>
      <c r="U278" s="38"/>
      <c r="V278" s="38"/>
      <c r="W278" s="38"/>
      <c r="X278" s="38"/>
      <c r="Y278" s="38"/>
      <c r="Z278" s="38"/>
      <c r="AA278" s="38"/>
      <c r="AB278" s="38"/>
      <c r="AC278" s="38"/>
      <c r="AD278" s="38"/>
      <c r="AE278" s="38"/>
      <c r="AR278" s="215" t="s">
        <v>126</v>
      </c>
      <c r="AT278" s="215" t="s">
        <v>121</v>
      </c>
      <c r="AU278" s="215" t="s">
        <v>81</v>
      </c>
      <c r="AY278" s="17" t="s">
        <v>119</v>
      </c>
      <c r="BE278" s="216">
        <f>IF(N278="základní",J278,0)</f>
        <v>0</v>
      </c>
      <c r="BF278" s="216">
        <f>IF(N278="snížená",J278,0)</f>
        <v>0</v>
      </c>
      <c r="BG278" s="216">
        <f>IF(N278="zákl. přenesená",J278,0)</f>
        <v>0</v>
      </c>
      <c r="BH278" s="216">
        <f>IF(N278="sníž. přenesená",J278,0)</f>
        <v>0</v>
      </c>
      <c r="BI278" s="216">
        <f>IF(N278="nulová",J278,0)</f>
        <v>0</v>
      </c>
      <c r="BJ278" s="17" t="s">
        <v>77</v>
      </c>
      <c r="BK278" s="216">
        <f>ROUND(I278*H278,2)</f>
        <v>0</v>
      </c>
      <c r="BL278" s="17" t="s">
        <v>126</v>
      </c>
      <c r="BM278" s="215" t="s">
        <v>315</v>
      </c>
    </row>
    <row r="279" s="2" customFormat="1">
      <c r="A279" s="38"/>
      <c r="B279" s="39"/>
      <c r="C279" s="40"/>
      <c r="D279" s="217" t="s">
        <v>128</v>
      </c>
      <c r="E279" s="40"/>
      <c r="F279" s="218" t="s">
        <v>316</v>
      </c>
      <c r="G279" s="40"/>
      <c r="H279" s="40"/>
      <c r="I279" s="219"/>
      <c r="J279" s="40"/>
      <c r="K279" s="40"/>
      <c r="L279" s="44"/>
      <c r="M279" s="220"/>
      <c r="N279" s="221"/>
      <c r="O279" s="84"/>
      <c r="P279" s="84"/>
      <c r="Q279" s="84"/>
      <c r="R279" s="84"/>
      <c r="S279" s="84"/>
      <c r="T279" s="85"/>
      <c r="U279" s="38"/>
      <c r="V279" s="38"/>
      <c r="W279" s="38"/>
      <c r="X279" s="38"/>
      <c r="Y279" s="38"/>
      <c r="Z279" s="38"/>
      <c r="AA279" s="38"/>
      <c r="AB279" s="38"/>
      <c r="AC279" s="38"/>
      <c r="AD279" s="38"/>
      <c r="AE279" s="38"/>
      <c r="AT279" s="17" t="s">
        <v>128</v>
      </c>
      <c r="AU279" s="17" t="s">
        <v>81</v>
      </c>
    </row>
    <row r="280" s="13" customFormat="1">
      <c r="A280" s="13"/>
      <c r="B280" s="224"/>
      <c r="C280" s="225"/>
      <c r="D280" s="222" t="s">
        <v>132</v>
      </c>
      <c r="E280" s="226" t="s">
        <v>19</v>
      </c>
      <c r="F280" s="227" t="s">
        <v>317</v>
      </c>
      <c r="G280" s="225"/>
      <c r="H280" s="226" t="s">
        <v>19</v>
      </c>
      <c r="I280" s="228"/>
      <c r="J280" s="225"/>
      <c r="K280" s="225"/>
      <c r="L280" s="229"/>
      <c r="M280" s="230"/>
      <c r="N280" s="231"/>
      <c r="O280" s="231"/>
      <c r="P280" s="231"/>
      <c r="Q280" s="231"/>
      <c r="R280" s="231"/>
      <c r="S280" s="231"/>
      <c r="T280" s="232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33" t="s">
        <v>132</v>
      </c>
      <c r="AU280" s="233" t="s">
        <v>81</v>
      </c>
      <c r="AV280" s="13" t="s">
        <v>77</v>
      </c>
      <c r="AW280" s="13" t="s">
        <v>33</v>
      </c>
      <c r="AX280" s="13" t="s">
        <v>72</v>
      </c>
      <c r="AY280" s="233" t="s">
        <v>119</v>
      </c>
    </row>
    <row r="281" s="13" customFormat="1">
      <c r="A281" s="13"/>
      <c r="B281" s="224"/>
      <c r="C281" s="225"/>
      <c r="D281" s="222" t="s">
        <v>132</v>
      </c>
      <c r="E281" s="226" t="s">
        <v>19</v>
      </c>
      <c r="F281" s="227" t="s">
        <v>318</v>
      </c>
      <c r="G281" s="225"/>
      <c r="H281" s="226" t="s">
        <v>19</v>
      </c>
      <c r="I281" s="228"/>
      <c r="J281" s="225"/>
      <c r="K281" s="225"/>
      <c r="L281" s="229"/>
      <c r="M281" s="230"/>
      <c r="N281" s="231"/>
      <c r="O281" s="231"/>
      <c r="P281" s="231"/>
      <c r="Q281" s="231"/>
      <c r="R281" s="231"/>
      <c r="S281" s="231"/>
      <c r="T281" s="232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33" t="s">
        <v>132</v>
      </c>
      <c r="AU281" s="233" t="s">
        <v>81</v>
      </c>
      <c r="AV281" s="13" t="s">
        <v>77</v>
      </c>
      <c r="AW281" s="13" t="s">
        <v>33</v>
      </c>
      <c r="AX281" s="13" t="s">
        <v>72</v>
      </c>
      <c r="AY281" s="233" t="s">
        <v>119</v>
      </c>
    </row>
    <row r="282" s="14" customFormat="1">
      <c r="A282" s="14"/>
      <c r="B282" s="234"/>
      <c r="C282" s="235"/>
      <c r="D282" s="222" t="s">
        <v>132</v>
      </c>
      <c r="E282" s="236" t="s">
        <v>19</v>
      </c>
      <c r="F282" s="237" t="s">
        <v>319</v>
      </c>
      <c r="G282" s="235"/>
      <c r="H282" s="238">
        <v>120</v>
      </c>
      <c r="I282" s="239"/>
      <c r="J282" s="235"/>
      <c r="K282" s="235"/>
      <c r="L282" s="240"/>
      <c r="M282" s="241"/>
      <c r="N282" s="242"/>
      <c r="O282" s="242"/>
      <c r="P282" s="242"/>
      <c r="Q282" s="242"/>
      <c r="R282" s="242"/>
      <c r="S282" s="242"/>
      <c r="T282" s="243"/>
      <c r="U282" s="14"/>
      <c r="V282" s="14"/>
      <c r="W282" s="14"/>
      <c r="X282" s="14"/>
      <c r="Y282" s="14"/>
      <c r="Z282" s="14"/>
      <c r="AA282" s="14"/>
      <c r="AB282" s="14"/>
      <c r="AC282" s="14"/>
      <c r="AD282" s="14"/>
      <c r="AE282" s="14"/>
      <c r="AT282" s="244" t="s">
        <v>132</v>
      </c>
      <c r="AU282" s="244" t="s">
        <v>81</v>
      </c>
      <c r="AV282" s="14" t="s">
        <v>81</v>
      </c>
      <c r="AW282" s="14" t="s">
        <v>33</v>
      </c>
      <c r="AX282" s="14" t="s">
        <v>72</v>
      </c>
      <c r="AY282" s="244" t="s">
        <v>119</v>
      </c>
    </row>
    <row r="283" s="13" customFormat="1">
      <c r="A283" s="13"/>
      <c r="B283" s="224"/>
      <c r="C283" s="225"/>
      <c r="D283" s="222" t="s">
        <v>132</v>
      </c>
      <c r="E283" s="226" t="s">
        <v>19</v>
      </c>
      <c r="F283" s="227" t="s">
        <v>320</v>
      </c>
      <c r="G283" s="225"/>
      <c r="H283" s="226" t="s">
        <v>19</v>
      </c>
      <c r="I283" s="228"/>
      <c r="J283" s="225"/>
      <c r="K283" s="225"/>
      <c r="L283" s="229"/>
      <c r="M283" s="230"/>
      <c r="N283" s="231"/>
      <c r="O283" s="231"/>
      <c r="P283" s="231"/>
      <c r="Q283" s="231"/>
      <c r="R283" s="231"/>
      <c r="S283" s="231"/>
      <c r="T283" s="232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33" t="s">
        <v>132</v>
      </c>
      <c r="AU283" s="233" t="s">
        <v>81</v>
      </c>
      <c r="AV283" s="13" t="s">
        <v>77</v>
      </c>
      <c r="AW283" s="13" t="s">
        <v>33</v>
      </c>
      <c r="AX283" s="13" t="s">
        <v>72</v>
      </c>
      <c r="AY283" s="233" t="s">
        <v>119</v>
      </c>
    </row>
    <row r="284" s="14" customFormat="1">
      <c r="A284" s="14"/>
      <c r="B284" s="234"/>
      <c r="C284" s="235"/>
      <c r="D284" s="222" t="s">
        <v>132</v>
      </c>
      <c r="E284" s="236" t="s">
        <v>19</v>
      </c>
      <c r="F284" s="237" t="s">
        <v>321</v>
      </c>
      <c r="G284" s="235"/>
      <c r="H284" s="238">
        <v>225</v>
      </c>
      <c r="I284" s="239"/>
      <c r="J284" s="235"/>
      <c r="K284" s="235"/>
      <c r="L284" s="240"/>
      <c r="M284" s="241"/>
      <c r="N284" s="242"/>
      <c r="O284" s="242"/>
      <c r="P284" s="242"/>
      <c r="Q284" s="242"/>
      <c r="R284" s="242"/>
      <c r="S284" s="242"/>
      <c r="T284" s="243"/>
      <c r="U284" s="14"/>
      <c r="V284" s="14"/>
      <c r="W284" s="14"/>
      <c r="X284" s="14"/>
      <c r="Y284" s="14"/>
      <c r="Z284" s="14"/>
      <c r="AA284" s="14"/>
      <c r="AB284" s="14"/>
      <c r="AC284" s="14"/>
      <c r="AD284" s="14"/>
      <c r="AE284" s="14"/>
      <c r="AT284" s="244" t="s">
        <v>132</v>
      </c>
      <c r="AU284" s="244" t="s">
        <v>81</v>
      </c>
      <c r="AV284" s="14" t="s">
        <v>81</v>
      </c>
      <c r="AW284" s="14" t="s">
        <v>33</v>
      </c>
      <c r="AX284" s="14" t="s">
        <v>72</v>
      </c>
      <c r="AY284" s="244" t="s">
        <v>119</v>
      </c>
    </row>
    <row r="285" s="15" customFormat="1">
      <c r="A285" s="15"/>
      <c r="B285" s="245"/>
      <c r="C285" s="246"/>
      <c r="D285" s="222" t="s">
        <v>132</v>
      </c>
      <c r="E285" s="247" t="s">
        <v>19</v>
      </c>
      <c r="F285" s="248" t="s">
        <v>150</v>
      </c>
      <c r="G285" s="246"/>
      <c r="H285" s="249">
        <v>345</v>
      </c>
      <c r="I285" s="250"/>
      <c r="J285" s="246"/>
      <c r="K285" s="246"/>
      <c r="L285" s="251"/>
      <c r="M285" s="252"/>
      <c r="N285" s="253"/>
      <c r="O285" s="253"/>
      <c r="P285" s="253"/>
      <c r="Q285" s="253"/>
      <c r="R285" s="253"/>
      <c r="S285" s="253"/>
      <c r="T285" s="254"/>
      <c r="U285" s="15"/>
      <c r="V285" s="15"/>
      <c r="W285" s="15"/>
      <c r="X285" s="15"/>
      <c r="Y285" s="15"/>
      <c r="Z285" s="15"/>
      <c r="AA285" s="15"/>
      <c r="AB285" s="15"/>
      <c r="AC285" s="15"/>
      <c r="AD285" s="15"/>
      <c r="AE285" s="15"/>
      <c r="AT285" s="255" t="s">
        <v>132</v>
      </c>
      <c r="AU285" s="255" t="s">
        <v>81</v>
      </c>
      <c r="AV285" s="15" t="s">
        <v>126</v>
      </c>
      <c r="AW285" s="15" t="s">
        <v>33</v>
      </c>
      <c r="AX285" s="15" t="s">
        <v>77</v>
      </c>
      <c r="AY285" s="255" t="s">
        <v>119</v>
      </c>
    </row>
    <row r="286" s="2" customFormat="1" ht="21.75" customHeight="1">
      <c r="A286" s="38"/>
      <c r="B286" s="39"/>
      <c r="C286" s="204" t="s">
        <v>322</v>
      </c>
      <c r="D286" s="204" t="s">
        <v>121</v>
      </c>
      <c r="E286" s="205" t="s">
        <v>323</v>
      </c>
      <c r="F286" s="206" t="s">
        <v>324</v>
      </c>
      <c r="G286" s="207" t="s">
        <v>296</v>
      </c>
      <c r="H286" s="208">
        <v>22.949999999999999</v>
      </c>
      <c r="I286" s="209"/>
      <c r="J286" s="210">
        <f>ROUND(I286*H286,2)</f>
        <v>0</v>
      </c>
      <c r="K286" s="206" t="s">
        <v>125</v>
      </c>
      <c r="L286" s="44"/>
      <c r="M286" s="211" t="s">
        <v>19</v>
      </c>
      <c r="N286" s="212" t="s">
        <v>43</v>
      </c>
      <c r="O286" s="84"/>
      <c r="P286" s="213">
        <f>O286*H286</f>
        <v>0</v>
      </c>
      <c r="Q286" s="213">
        <v>0</v>
      </c>
      <c r="R286" s="213">
        <f>Q286*H286</f>
        <v>0</v>
      </c>
      <c r="S286" s="213">
        <v>0</v>
      </c>
      <c r="T286" s="214">
        <f>S286*H286</f>
        <v>0</v>
      </c>
      <c r="U286" s="38"/>
      <c r="V286" s="38"/>
      <c r="W286" s="38"/>
      <c r="X286" s="38"/>
      <c r="Y286" s="38"/>
      <c r="Z286" s="38"/>
      <c r="AA286" s="38"/>
      <c r="AB286" s="38"/>
      <c r="AC286" s="38"/>
      <c r="AD286" s="38"/>
      <c r="AE286" s="38"/>
      <c r="AR286" s="215" t="s">
        <v>126</v>
      </c>
      <c r="AT286" s="215" t="s">
        <v>121</v>
      </c>
      <c r="AU286" s="215" t="s">
        <v>81</v>
      </c>
      <c r="AY286" s="17" t="s">
        <v>119</v>
      </c>
      <c r="BE286" s="216">
        <f>IF(N286="základní",J286,0)</f>
        <v>0</v>
      </c>
      <c r="BF286" s="216">
        <f>IF(N286="snížená",J286,0)</f>
        <v>0</v>
      </c>
      <c r="BG286" s="216">
        <f>IF(N286="zákl. přenesená",J286,0)</f>
        <v>0</v>
      </c>
      <c r="BH286" s="216">
        <f>IF(N286="sníž. přenesená",J286,0)</f>
        <v>0</v>
      </c>
      <c r="BI286" s="216">
        <f>IF(N286="nulová",J286,0)</f>
        <v>0</v>
      </c>
      <c r="BJ286" s="17" t="s">
        <v>77</v>
      </c>
      <c r="BK286" s="216">
        <f>ROUND(I286*H286,2)</f>
        <v>0</v>
      </c>
      <c r="BL286" s="17" t="s">
        <v>126</v>
      </c>
      <c r="BM286" s="215" t="s">
        <v>325</v>
      </c>
    </row>
    <row r="287" s="2" customFormat="1">
      <c r="A287" s="38"/>
      <c r="B287" s="39"/>
      <c r="C287" s="40"/>
      <c r="D287" s="217" t="s">
        <v>128</v>
      </c>
      <c r="E287" s="40"/>
      <c r="F287" s="218" t="s">
        <v>326</v>
      </c>
      <c r="G287" s="40"/>
      <c r="H287" s="40"/>
      <c r="I287" s="219"/>
      <c r="J287" s="40"/>
      <c r="K287" s="40"/>
      <c r="L287" s="44"/>
      <c r="M287" s="220"/>
      <c r="N287" s="221"/>
      <c r="O287" s="84"/>
      <c r="P287" s="84"/>
      <c r="Q287" s="84"/>
      <c r="R287" s="84"/>
      <c r="S287" s="84"/>
      <c r="T287" s="85"/>
      <c r="U287" s="38"/>
      <c r="V287" s="38"/>
      <c r="W287" s="38"/>
      <c r="X287" s="38"/>
      <c r="Y287" s="38"/>
      <c r="Z287" s="38"/>
      <c r="AA287" s="38"/>
      <c r="AB287" s="38"/>
      <c r="AC287" s="38"/>
      <c r="AD287" s="38"/>
      <c r="AE287" s="38"/>
      <c r="AT287" s="17" t="s">
        <v>128</v>
      </c>
      <c r="AU287" s="17" t="s">
        <v>81</v>
      </c>
    </row>
    <row r="288" s="13" customFormat="1">
      <c r="A288" s="13"/>
      <c r="B288" s="224"/>
      <c r="C288" s="225"/>
      <c r="D288" s="222" t="s">
        <v>132</v>
      </c>
      <c r="E288" s="226" t="s">
        <v>19</v>
      </c>
      <c r="F288" s="227" t="s">
        <v>170</v>
      </c>
      <c r="G288" s="225"/>
      <c r="H288" s="226" t="s">
        <v>19</v>
      </c>
      <c r="I288" s="228"/>
      <c r="J288" s="225"/>
      <c r="K288" s="225"/>
      <c r="L288" s="229"/>
      <c r="M288" s="230"/>
      <c r="N288" s="231"/>
      <c r="O288" s="231"/>
      <c r="P288" s="231"/>
      <c r="Q288" s="231"/>
      <c r="R288" s="231"/>
      <c r="S288" s="231"/>
      <c r="T288" s="232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33" t="s">
        <v>132</v>
      </c>
      <c r="AU288" s="233" t="s">
        <v>81</v>
      </c>
      <c r="AV288" s="13" t="s">
        <v>77</v>
      </c>
      <c r="AW288" s="13" t="s">
        <v>33</v>
      </c>
      <c r="AX288" s="13" t="s">
        <v>72</v>
      </c>
      <c r="AY288" s="233" t="s">
        <v>119</v>
      </c>
    </row>
    <row r="289" s="14" customFormat="1">
      <c r="A289" s="14"/>
      <c r="B289" s="234"/>
      <c r="C289" s="235"/>
      <c r="D289" s="222" t="s">
        <v>132</v>
      </c>
      <c r="E289" s="236" t="s">
        <v>19</v>
      </c>
      <c r="F289" s="237" t="s">
        <v>327</v>
      </c>
      <c r="G289" s="235"/>
      <c r="H289" s="238">
        <v>22.949999999999999</v>
      </c>
      <c r="I289" s="239"/>
      <c r="J289" s="235"/>
      <c r="K289" s="235"/>
      <c r="L289" s="240"/>
      <c r="M289" s="241"/>
      <c r="N289" s="242"/>
      <c r="O289" s="242"/>
      <c r="P289" s="242"/>
      <c r="Q289" s="242"/>
      <c r="R289" s="242"/>
      <c r="S289" s="242"/>
      <c r="T289" s="243"/>
      <c r="U289" s="14"/>
      <c r="V289" s="14"/>
      <c r="W289" s="14"/>
      <c r="X289" s="14"/>
      <c r="Y289" s="14"/>
      <c r="Z289" s="14"/>
      <c r="AA289" s="14"/>
      <c r="AB289" s="14"/>
      <c r="AC289" s="14"/>
      <c r="AD289" s="14"/>
      <c r="AE289" s="14"/>
      <c r="AT289" s="244" t="s">
        <v>132</v>
      </c>
      <c r="AU289" s="244" t="s">
        <v>81</v>
      </c>
      <c r="AV289" s="14" t="s">
        <v>81</v>
      </c>
      <c r="AW289" s="14" t="s">
        <v>33</v>
      </c>
      <c r="AX289" s="14" t="s">
        <v>77</v>
      </c>
      <c r="AY289" s="244" t="s">
        <v>119</v>
      </c>
    </row>
    <row r="290" s="2" customFormat="1" ht="21.75" customHeight="1">
      <c r="A290" s="38"/>
      <c r="B290" s="39"/>
      <c r="C290" s="204" t="s">
        <v>328</v>
      </c>
      <c r="D290" s="204" t="s">
        <v>121</v>
      </c>
      <c r="E290" s="205" t="s">
        <v>329</v>
      </c>
      <c r="F290" s="206" t="s">
        <v>330</v>
      </c>
      <c r="G290" s="207" t="s">
        <v>296</v>
      </c>
      <c r="H290" s="208">
        <v>299.69999999999999</v>
      </c>
      <c r="I290" s="209"/>
      <c r="J290" s="210">
        <f>ROUND(I290*H290,2)</f>
        <v>0</v>
      </c>
      <c r="K290" s="206" t="s">
        <v>125</v>
      </c>
      <c r="L290" s="44"/>
      <c r="M290" s="211" t="s">
        <v>19</v>
      </c>
      <c r="N290" s="212" t="s">
        <v>43</v>
      </c>
      <c r="O290" s="84"/>
      <c r="P290" s="213">
        <f>O290*H290</f>
        <v>0</v>
      </c>
      <c r="Q290" s="213">
        <v>0</v>
      </c>
      <c r="R290" s="213">
        <f>Q290*H290</f>
        <v>0</v>
      </c>
      <c r="S290" s="213">
        <v>0</v>
      </c>
      <c r="T290" s="214">
        <f>S290*H290</f>
        <v>0</v>
      </c>
      <c r="U290" s="38"/>
      <c r="V290" s="38"/>
      <c r="W290" s="38"/>
      <c r="X290" s="38"/>
      <c r="Y290" s="38"/>
      <c r="Z290" s="38"/>
      <c r="AA290" s="38"/>
      <c r="AB290" s="38"/>
      <c r="AC290" s="38"/>
      <c r="AD290" s="38"/>
      <c r="AE290" s="38"/>
      <c r="AR290" s="215" t="s">
        <v>126</v>
      </c>
      <c r="AT290" s="215" t="s">
        <v>121</v>
      </c>
      <c r="AU290" s="215" t="s">
        <v>81</v>
      </c>
      <c r="AY290" s="17" t="s">
        <v>119</v>
      </c>
      <c r="BE290" s="216">
        <f>IF(N290="základní",J290,0)</f>
        <v>0</v>
      </c>
      <c r="BF290" s="216">
        <f>IF(N290="snížená",J290,0)</f>
        <v>0</v>
      </c>
      <c r="BG290" s="216">
        <f>IF(N290="zákl. přenesená",J290,0)</f>
        <v>0</v>
      </c>
      <c r="BH290" s="216">
        <f>IF(N290="sníž. přenesená",J290,0)</f>
        <v>0</v>
      </c>
      <c r="BI290" s="216">
        <f>IF(N290="nulová",J290,0)</f>
        <v>0</v>
      </c>
      <c r="BJ290" s="17" t="s">
        <v>77</v>
      </c>
      <c r="BK290" s="216">
        <f>ROUND(I290*H290,2)</f>
        <v>0</v>
      </c>
      <c r="BL290" s="17" t="s">
        <v>126</v>
      </c>
      <c r="BM290" s="215" t="s">
        <v>331</v>
      </c>
    </row>
    <row r="291" s="2" customFormat="1">
      <c r="A291" s="38"/>
      <c r="B291" s="39"/>
      <c r="C291" s="40"/>
      <c r="D291" s="217" t="s">
        <v>128</v>
      </c>
      <c r="E291" s="40"/>
      <c r="F291" s="218" t="s">
        <v>332</v>
      </c>
      <c r="G291" s="40"/>
      <c r="H291" s="40"/>
      <c r="I291" s="219"/>
      <c r="J291" s="40"/>
      <c r="K291" s="40"/>
      <c r="L291" s="44"/>
      <c r="M291" s="220"/>
      <c r="N291" s="221"/>
      <c r="O291" s="84"/>
      <c r="P291" s="84"/>
      <c r="Q291" s="84"/>
      <c r="R291" s="84"/>
      <c r="S291" s="84"/>
      <c r="T291" s="85"/>
      <c r="U291" s="38"/>
      <c r="V291" s="38"/>
      <c r="W291" s="38"/>
      <c r="X291" s="38"/>
      <c r="Y291" s="38"/>
      <c r="Z291" s="38"/>
      <c r="AA291" s="38"/>
      <c r="AB291" s="38"/>
      <c r="AC291" s="38"/>
      <c r="AD291" s="38"/>
      <c r="AE291" s="38"/>
      <c r="AT291" s="17" t="s">
        <v>128</v>
      </c>
      <c r="AU291" s="17" t="s">
        <v>81</v>
      </c>
    </row>
    <row r="292" s="13" customFormat="1">
      <c r="A292" s="13"/>
      <c r="B292" s="224"/>
      <c r="C292" s="225"/>
      <c r="D292" s="222" t="s">
        <v>132</v>
      </c>
      <c r="E292" s="226" t="s">
        <v>19</v>
      </c>
      <c r="F292" s="227" t="s">
        <v>333</v>
      </c>
      <c r="G292" s="225"/>
      <c r="H292" s="226" t="s">
        <v>19</v>
      </c>
      <c r="I292" s="228"/>
      <c r="J292" s="225"/>
      <c r="K292" s="225"/>
      <c r="L292" s="229"/>
      <c r="M292" s="230"/>
      <c r="N292" s="231"/>
      <c r="O292" s="231"/>
      <c r="P292" s="231"/>
      <c r="Q292" s="231"/>
      <c r="R292" s="231"/>
      <c r="S292" s="231"/>
      <c r="T292" s="232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33" t="s">
        <v>132</v>
      </c>
      <c r="AU292" s="233" t="s">
        <v>81</v>
      </c>
      <c r="AV292" s="13" t="s">
        <v>77</v>
      </c>
      <c r="AW292" s="13" t="s">
        <v>33</v>
      </c>
      <c r="AX292" s="13" t="s">
        <v>72</v>
      </c>
      <c r="AY292" s="233" t="s">
        <v>119</v>
      </c>
    </row>
    <row r="293" s="14" customFormat="1">
      <c r="A293" s="14"/>
      <c r="B293" s="234"/>
      <c r="C293" s="235"/>
      <c r="D293" s="222" t="s">
        <v>132</v>
      </c>
      <c r="E293" s="236" t="s">
        <v>19</v>
      </c>
      <c r="F293" s="237" t="s">
        <v>334</v>
      </c>
      <c r="G293" s="235"/>
      <c r="H293" s="238">
        <v>299.69999999999999</v>
      </c>
      <c r="I293" s="239"/>
      <c r="J293" s="235"/>
      <c r="K293" s="235"/>
      <c r="L293" s="240"/>
      <c r="M293" s="241"/>
      <c r="N293" s="242"/>
      <c r="O293" s="242"/>
      <c r="P293" s="242"/>
      <c r="Q293" s="242"/>
      <c r="R293" s="242"/>
      <c r="S293" s="242"/>
      <c r="T293" s="243"/>
      <c r="U293" s="14"/>
      <c r="V293" s="14"/>
      <c r="W293" s="14"/>
      <c r="X293" s="14"/>
      <c r="Y293" s="14"/>
      <c r="Z293" s="14"/>
      <c r="AA293" s="14"/>
      <c r="AB293" s="14"/>
      <c r="AC293" s="14"/>
      <c r="AD293" s="14"/>
      <c r="AE293" s="14"/>
      <c r="AT293" s="244" t="s">
        <v>132</v>
      </c>
      <c r="AU293" s="244" t="s">
        <v>81</v>
      </c>
      <c r="AV293" s="14" t="s">
        <v>81</v>
      </c>
      <c r="AW293" s="14" t="s">
        <v>33</v>
      </c>
      <c r="AX293" s="14" t="s">
        <v>77</v>
      </c>
      <c r="AY293" s="244" t="s">
        <v>119</v>
      </c>
    </row>
    <row r="294" s="2" customFormat="1" ht="21.75" customHeight="1">
      <c r="A294" s="38"/>
      <c r="B294" s="39"/>
      <c r="C294" s="204" t="s">
        <v>335</v>
      </c>
      <c r="D294" s="204" t="s">
        <v>121</v>
      </c>
      <c r="E294" s="205" t="s">
        <v>336</v>
      </c>
      <c r="F294" s="206" t="s">
        <v>337</v>
      </c>
      <c r="G294" s="207" t="s">
        <v>296</v>
      </c>
      <c r="H294" s="208">
        <v>812</v>
      </c>
      <c r="I294" s="209"/>
      <c r="J294" s="210">
        <f>ROUND(I294*H294,2)</f>
        <v>0</v>
      </c>
      <c r="K294" s="206" t="s">
        <v>125</v>
      </c>
      <c r="L294" s="44"/>
      <c r="M294" s="211" t="s">
        <v>19</v>
      </c>
      <c r="N294" s="212" t="s">
        <v>43</v>
      </c>
      <c r="O294" s="84"/>
      <c r="P294" s="213">
        <f>O294*H294</f>
        <v>0</v>
      </c>
      <c r="Q294" s="213">
        <v>0</v>
      </c>
      <c r="R294" s="213">
        <f>Q294*H294</f>
        <v>0</v>
      </c>
      <c r="S294" s="213">
        <v>0</v>
      </c>
      <c r="T294" s="214">
        <f>S294*H294</f>
        <v>0</v>
      </c>
      <c r="U294" s="38"/>
      <c r="V294" s="38"/>
      <c r="W294" s="38"/>
      <c r="X294" s="38"/>
      <c r="Y294" s="38"/>
      <c r="Z294" s="38"/>
      <c r="AA294" s="38"/>
      <c r="AB294" s="38"/>
      <c r="AC294" s="38"/>
      <c r="AD294" s="38"/>
      <c r="AE294" s="38"/>
      <c r="AR294" s="215" t="s">
        <v>126</v>
      </c>
      <c r="AT294" s="215" t="s">
        <v>121</v>
      </c>
      <c r="AU294" s="215" t="s">
        <v>81</v>
      </c>
      <c r="AY294" s="17" t="s">
        <v>119</v>
      </c>
      <c r="BE294" s="216">
        <f>IF(N294="základní",J294,0)</f>
        <v>0</v>
      </c>
      <c r="BF294" s="216">
        <f>IF(N294="snížená",J294,0)</f>
        <v>0</v>
      </c>
      <c r="BG294" s="216">
        <f>IF(N294="zákl. přenesená",J294,0)</f>
        <v>0</v>
      </c>
      <c r="BH294" s="216">
        <f>IF(N294="sníž. přenesená",J294,0)</f>
        <v>0</v>
      </c>
      <c r="BI294" s="216">
        <f>IF(N294="nulová",J294,0)</f>
        <v>0</v>
      </c>
      <c r="BJ294" s="17" t="s">
        <v>77</v>
      </c>
      <c r="BK294" s="216">
        <f>ROUND(I294*H294,2)</f>
        <v>0</v>
      </c>
      <c r="BL294" s="17" t="s">
        <v>126</v>
      </c>
      <c r="BM294" s="215" t="s">
        <v>338</v>
      </c>
    </row>
    <row r="295" s="2" customFormat="1">
      <c r="A295" s="38"/>
      <c r="B295" s="39"/>
      <c r="C295" s="40"/>
      <c r="D295" s="217" t="s">
        <v>128</v>
      </c>
      <c r="E295" s="40"/>
      <c r="F295" s="218" t="s">
        <v>339</v>
      </c>
      <c r="G295" s="40"/>
      <c r="H295" s="40"/>
      <c r="I295" s="219"/>
      <c r="J295" s="40"/>
      <c r="K295" s="40"/>
      <c r="L295" s="44"/>
      <c r="M295" s="220"/>
      <c r="N295" s="221"/>
      <c r="O295" s="84"/>
      <c r="P295" s="84"/>
      <c r="Q295" s="84"/>
      <c r="R295" s="84"/>
      <c r="S295" s="84"/>
      <c r="T295" s="85"/>
      <c r="U295" s="38"/>
      <c r="V295" s="38"/>
      <c r="W295" s="38"/>
      <c r="X295" s="38"/>
      <c r="Y295" s="38"/>
      <c r="Z295" s="38"/>
      <c r="AA295" s="38"/>
      <c r="AB295" s="38"/>
      <c r="AC295" s="38"/>
      <c r="AD295" s="38"/>
      <c r="AE295" s="38"/>
      <c r="AT295" s="17" t="s">
        <v>128</v>
      </c>
      <c r="AU295" s="17" t="s">
        <v>81</v>
      </c>
    </row>
    <row r="296" s="13" customFormat="1">
      <c r="A296" s="13"/>
      <c r="B296" s="224"/>
      <c r="C296" s="225"/>
      <c r="D296" s="222" t="s">
        <v>132</v>
      </c>
      <c r="E296" s="226" t="s">
        <v>19</v>
      </c>
      <c r="F296" s="227" t="s">
        <v>340</v>
      </c>
      <c r="G296" s="225"/>
      <c r="H296" s="226" t="s">
        <v>19</v>
      </c>
      <c r="I296" s="228"/>
      <c r="J296" s="225"/>
      <c r="K296" s="225"/>
      <c r="L296" s="229"/>
      <c r="M296" s="230"/>
      <c r="N296" s="231"/>
      <c r="O296" s="231"/>
      <c r="P296" s="231"/>
      <c r="Q296" s="231"/>
      <c r="R296" s="231"/>
      <c r="S296" s="231"/>
      <c r="T296" s="232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33" t="s">
        <v>132</v>
      </c>
      <c r="AU296" s="233" t="s">
        <v>81</v>
      </c>
      <c r="AV296" s="13" t="s">
        <v>77</v>
      </c>
      <c r="AW296" s="13" t="s">
        <v>33</v>
      </c>
      <c r="AX296" s="13" t="s">
        <v>72</v>
      </c>
      <c r="AY296" s="233" t="s">
        <v>119</v>
      </c>
    </row>
    <row r="297" s="14" customFormat="1">
      <c r="A297" s="14"/>
      <c r="B297" s="234"/>
      <c r="C297" s="235"/>
      <c r="D297" s="222" t="s">
        <v>132</v>
      </c>
      <c r="E297" s="236" t="s">
        <v>19</v>
      </c>
      <c r="F297" s="237" t="s">
        <v>341</v>
      </c>
      <c r="G297" s="235"/>
      <c r="H297" s="238">
        <v>812</v>
      </c>
      <c r="I297" s="239"/>
      <c r="J297" s="235"/>
      <c r="K297" s="235"/>
      <c r="L297" s="240"/>
      <c r="M297" s="241"/>
      <c r="N297" s="242"/>
      <c r="O297" s="242"/>
      <c r="P297" s="242"/>
      <c r="Q297" s="242"/>
      <c r="R297" s="242"/>
      <c r="S297" s="242"/>
      <c r="T297" s="243"/>
      <c r="U297" s="14"/>
      <c r="V297" s="14"/>
      <c r="W297" s="14"/>
      <c r="X297" s="14"/>
      <c r="Y297" s="14"/>
      <c r="Z297" s="14"/>
      <c r="AA297" s="14"/>
      <c r="AB297" s="14"/>
      <c r="AC297" s="14"/>
      <c r="AD297" s="14"/>
      <c r="AE297" s="14"/>
      <c r="AT297" s="244" t="s">
        <v>132</v>
      </c>
      <c r="AU297" s="244" t="s">
        <v>81</v>
      </c>
      <c r="AV297" s="14" t="s">
        <v>81</v>
      </c>
      <c r="AW297" s="14" t="s">
        <v>33</v>
      </c>
      <c r="AX297" s="14" t="s">
        <v>77</v>
      </c>
      <c r="AY297" s="244" t="s">
        <v>119</v>
      </c>
    </row>
    <row r="298" s="2" customFormat="1" ht="24.15" customHeight="1">
      <c r="A298" s="38"/>
      <c r="B298" s="39"/>
      <c r="C298" s="204" t="s">
        <v>342</v>
      </c>
      <c r="D298" s="204" t="s">
        <v>121</v>
      </c>
      <c r="E298" s="205" t="s">
        <v>343</v>
      </c>
      <c r="F298" s="206" t="s">
        <v>344</v>
      </c>
      <c r="G298" s="207" t="s">
        <v>296</v>
      </c>
      <c r="H298" s="208">
        <v>4.2000000000000002</v>
      </c>
      <c r="I298" s="209"/>
      <c r="J298" s="210">
        <f>ROUND(I298*H298,2)</f>
        <v>0</v>
      </c>
      <c r="K298" s="206" t="s">
        <v>125</v>
      </c>
      <c r="L298" s="44"/>
      <c r="M298" s="211" t="s">
        <v>19</v>
      </c>
      <c r="N298" s="212" t="s">
        <v>43</v>
      </c>
      <c r="O298" s="84"/>
      <c r="P298" s="213">
        <f>O298*H298</f>
        <v>0</v>
      </c>
      <c r="Q298" s="213">
        <v>0</v>
      </c>
      <c r="R298" s="213">
        <f>Q298*H298</f>
        <v>0</v>
      </c>
      <c r="S298" s="213">
        <v>0</v>
      </c>
      <c r="T298" s="214">
        <f>S298*H298</f>
        <v>0</v>
      </c>
      <c r="U298" s="38"/>
      <c r="V298" s="38"/>
      <c r="W298" s="38"/>
      <c r="X298" s="38"/>
      <c r="Y298" s="38"/>
      <c r="Z298" s="38"/>
      <c r="AA298" s="38"/>
      <c r="AB298" s="38"/>
      <c r="AC298" s="38"/>
      <c r="AD298" s="38"/>
      <c r="AE298" s="38"/>
      <c r="AR298" s="215" t="s">
        <v>126</v>
      </c>
      <c r="AT298" s="215" t="s">
        <v>121</v>
      </c>
      <c r="AU298" s="215" t="s">
        <v>81</v>
      </c>
      <c r="AY298" s="17" t="s">
        <v>119</v>
      </c>
      <c r="BE298" s="216">
        <f>IF(N298="základní",J298,0)</f>
        <v>0</v>
      </c>
      <c r="BF298" s="216">
        <f>IF(N298="snížená",J298,0)</f>
        <v>0</v>
      </c>
      <c r="BG298" s="216">
        <f>IF(N298="zákl. přenesená",J298,0)</f>
        <v>0</v>
      </c>
      <c r="BH298" s="216">
        <f>IF(N298="sníž. přenesená",J298,0)</f>
        <v>0</v>
      </c>
      <c r="BI298" s="216">
        <f>IF(N298="nulová",J298,0)</f>
        <v>0</v>
      </c>
      <c r="BJ298" s="17" t="s">
        <v>77</v>
      </c>
      <c r="BK298" s="216">
        <f>ROUND(I298*H298,2)</f>
        <v>0</v>
      </c>
      <c r="BL298" s="17" t="s">
        <v>126</v>
      </c>
      <c r="BM298" s="215" t="s">
        <v>345</v>
      </c>
    </row>
    <row r="299" s="2" customFormat="1">
      <c r="A299" s="38"/>
      <c r="B299" s="39"/>
      <c r="C299" s="40"/>
      <c r="D299" s="217" t="s">
        <v>128</v>
      </c>
      <c r="E299" s="40"/>
      <c r="F299" s="218" t="s">
        <v>346</v>
      </c>
      <c r="G299" s="40"/>
      <c r="H299" s="40"/>
      <c r="I299" s="219"/>
      <c r="J299" s="40"/>
      <c r="K299" s="40"/>
      <c r="L299" s="44"/>
      <c r="M299" s="220"/>
      <c r="N299" s="221"/>
      <c r="O299" s="84"/>
      <c r="P299" s="84"/>
      <c r="Q299" s="84"/>
      <c r="R299" s="84"/>
      <c r="S299" s="84"/>
      <c r="T299" s="85"/>
      <c r="U299" s="38"/>
      <c r="V299" s="38"/>
      <c r="W299" s="38"/>
      <c r="X299" s="38"/>
      <c r="Y299" s="38"/>
      <c r="Z299" s="38"/>
      <c r="AA299" s="38"/>
      <c r="AB299" s="38"/>
      <c r="AC299" s="38"/>
      <c r="AD299" s="38"/>
      <c r="AE299" s="38"/>
      <c r="AT299" s="17" t="s">
        <v>128</v>
      </c>
      <c r="AU299" s="17" t="s">
        <v>81</v>
      </c>
    </row>
    <row r="300" s="13" customFormat="1">
      <c r="A300" s="13"/>
      <c r="B300" s="224"/>
      <c r="C300" s="225"/>
      <c r="D300" s="222" t="s">
        <v>132</v>
      </c>
      <c r="E300" s="226" t="s">
        <v>19</v>
      </c>
      <c r="F300" s="227" t="s">
        <v>347</v>
      </c>
      <c r="G300" s="225"/>
      <c r="H300" s="226" t="s">
        <v>19</v>
      </c>
      <c r="I300" s="228"/>
      <c r="J300" s="225"/>
      <c r="K300" s="225"/>
      <c r="L300" s="229"/>
      <c r="M300" s="230"/>
      <c r="N300" s="231"/>
      <c r="O300" s="231"/>
      <c r="P300" s="231"/>
      <c r="Q300" s="231"/>
      <c r="R300" s="231"/>
      <c r="S300" s="231"/>
      <c r="T300" s="232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33" t="s">
        <v>132</v>
      </c>
      <c r="AU300" s="233" t="s">
        <v>81</v>
      </c>
      <c r="AV300" s="13" t="s">
        <v>77</v>
      </c>
      <c r="AW300" s="13" t="s">
        <v>33</v>
      </c>
      <c r="AX300" s="13" t="s">
        <v>72</v>
      </c>
      <c r="AY300" s="233" t="s">
        <v>119</v>
      </c>
    </row>
    <row r="301" s="14" customFormat="1">
      <c r="A301" s="14"/>
      <c r="B301" s="234"/>
      <c r="C301" s="235"/>
      <c r="D301" s="222" t="s">
        <v>132</v>
      </c>
      <c r="E301" s="236" t="s">
        <v>19</v>
      </c>
      <c r="F301" s="237" t="s">
        <v>348</v>
      </c>
      <c r="G301" s="235"/>
      <c r="H301" s="238">
        <v>4.2000000000000002</v>
      </c>
      <c r="I301" s="239"/>
      <c r="J301" s="235"/>
      <c r="K301" s="235"/>
      <c r="L301" s="240"/>
      <c r="M301" s="241"/>
      <c r="N301" s="242"/>
      <c r="O301" s="242"/>
      <c r="P301" s="242"/>
      <c r="Q301" s="242"/>
      <c r="R301" s="242"/>
      <c r="S301" s="242"/>
      <c r="T301" s="243"/>
      <c r="U301" s="14"/>
      <c r="V301" s="14"/>
      <c r="W301" s="14"/>
      <c r="X301" s="14"/>
      <c r="Y301" s="14"/>
      <c r="Z301" s="14"/>
      <c r="AA301" s="14"/>
      <c r="AB301" s="14"/>
      <c r="AC301" s="14"/>
      <c r="AD301" s="14"/>
      <c r="AE301" s="14"/>
      <c r="AT301" s="244" t="s">
        <v>132</v>
      </c>
      <c r="AU301" s="244" t="s">
        <v>81</v>
      </c>
      <c r="AV301" s="14" t="s">
        <v>81</v>
      </c>
      <c r="AW301" s="14" t="s">
        <v>33</v>
      </c>
      <c r="AX301" s="14" t="s">
        <v>77</v>
      </c>
      <c r="AY301" s="244" t="s">
        <v>119</v>
      </c>
    </row>
    <row r="302" s="2" customFormat="1" ht="24.15" customHeight="1">
      <c r="A302" s="38"/>
      <c r="B302" s="39"/>
      <c r="C302" s="204" t="s">
        <v>349</v>
      </c>
      <c r="D302" s="204" t="s">
        <v>121</v>
      </c>
      <c r="E302" s="205" t="s">
        <v>350</v>
      </c>
      <c r="F302" s="206" t="s">
        <v>351</v>
      </c>
      <c r="G302" s="207" t="s">
        <v>296</v>
      </c>
      <c r="H302" s="208">
        <v>61.5</v>
      </c>
      <c r="I302" s="209"/>
      <c r="J302" s="210">
        <f>ROUND(I302*H302,2)</f>
        <v>0</v>
      </c>
      <c r="K302" s="206" t="s">
        <v>125</v>
      </c>
      <c r="L302" s="44"/>
      <c r="M302" s="211" t="s">
        <v>19</v>
      </c>
      <c r="N302" s="212" t="s">
        <v>43</v>
      </c>
      <c r="O302" s="84"/>
      <c r="P302" s="213">
        <f>O302*H302</f>
        <v>0</v>
      </c>
      <c r="Q302" s="213">
        <v>0</v>
      </c>
      <c r="R302" s="213">
        <f>Q302*H302</f>
        <v>0</v>
      </c>
      <c r="S302" s="213">
        <v>0</v>
      </c>
      <c r="T302" s="214">
        <f>S302*H302</f>
        <v>0</v>
      </c>
      <c r="U302" s="38"/>
      <c r="V302" s="38"/>
      <c r="W302" s="38"/>
      <c r="X302" s="38"/>
      <c r="Y302" s="38"/>
      <c r="Z302" s="38"/>
      <c r="AA302" s="38"/>
      <c r="AB302" s="38"/>
      <c r="AC302" s="38"/>
      <c r="AD302" s="38"/>
      <c r="AE302" s="38"/>
      <c r="AR302" s="215" t="s">
        <v>126</v>
      </c>
      <c r="AT302" s="215" t="s">
        <v>121</v>
      </c>
      <c r="AU302" s="215" t="s">
        <v>81</v>
      </c>
      <c r="AY302" s="17" t="s">
        <v>119</v>
      </c>
      <c r="BE302" s="216">
        <f>IF(N302="základní",J302,0)</f>
        <v>0</v>
      </c>
      <c r="BF302" s="216">
        <f>IF(N302="snížená",J302,0)</f>
        <v>0</v>
      </c>
      <c r="BG302" s="216">
        <f>IF(N302="zákl. přenesená",J302,0)</f>
        <v>0</v>
      </c>
      <c r="BH302" s="216">
        <f>IF(N302="sníž. přenesená",J302,0)</f>
        <v>0</v>
      </c>
      <c r="BI302" s="216">
        <f>IF(N302="nulová",J302,0)</f>
        <v>0</v>
      </c>
      <c r="BJ302" s="17" t="s">
        <v>77</v>
      </c>
      <c r="BK302" s="216">
        <f>ROUND(I302*H302,2)</f>
        <v>0</v>
      </c>
      <c r="BL302" s="17" t="s">
        <v>126</v>
      </c>
      <c r="BM302" s="215" t="s">
        <v>352</v>
      </c>
    </row>
    <row r="303" s="2" customFormat="1">
      <c r="A303" s="38"/>
      <c r="B303" s="39"/>
      <c r="C303" s="40"/>
      <c r="D303" s="217" t="s">
        <v>128</v>
      </c>
      <c r="E303" s="40"/>
      <c r="F303" s="218" t="s">
        <v>353</v>
      </c>
      <c r="G303" s="40"/>
      <c r="H303" s="40"/>
      <c r="I303" s="219"/>
      <c r="J303" s="40"/>
      <c r="K303" s="40"/>
      <c r="L303" s="44"/>
      <c r="M303" s="220"/>
      <c r="N303" s="221"/>
      <c r="O303" s="84"/>
      <c r="P303" s="84"/>
      <c r="Q303" s="84"/>
      <c r="R303" s="84"/>
      <c r="S303" s="84"/>
      <c r="T303" s="85"/>
      <c r="U303" s="38"/>
      <c r="V303" s="38"/>
      <c r="W303" s="38"/>
      <c r="X303" s="38"/>
      <c r="Y303" s="38"/>
      <c r="Z303" s="38"/>
      <c r="AA303" s="38"/>
      <c r="AB303" s="38"/>
      <c r="AC303" s="38"/>
      <c r="AD303" s="38"/>
      <c r="AE303" s="38"/>
      <c r="AT303" s="17" t="s">
        <v>128</v>
      </c>
      <c r="AU303" s="17" t="s">
        <v>81</v>
      </c>
    </row>
    <row r="304" s="13" customFormat="1">
      <c r="A304" s="13"/>
      <c r="B304" s="224"/>
      <c r="C304" s="225"/>
      <c r="D304" s="222" t="s">
        <v>132</v>
      </c>
      <c r="E304" s="226" t="s">
        <v>19</v>
      </c>
      <c r="F304" s="227" t="s">
        <v>354</v>
      </c>
      <c r="G304" s="225"/>
      <c r="H304" s="226" t="s">
        <v>19</v>
      </c>
      <c r="I304" s="228"/>
      <c r="J304" s="225"/>
      <c r="K304" s="225"/>
      <c r="L304" s="229"/>
      <c r="M304" s="230"/>
      <c r="N304" s="231"/>
      <c r="O304" s="231"/>
      <c r="P304" s="231"/>
      <c r="Q304" s="231"/>
      <c r="R304" s="231"/>
      <c r="S304" s="231"/>
      <c r="T304" s="232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33" t="s">
        <v>132</v>
      </c>
      <c r="AU304" s="233" t="s">
        <v>81</v>
      </c>
      <c r="AV304" s="13" t="s">
        <v>77</v>
      </c>
      <c r="AW304" s="13" t="s">
        <v>33</v>
      </c>
      <c r="AX304" s="13" t="s">
        <v>72</v>
      </c>
      <c r="AY304" s="233" t="s">
        <v>119</v>
      </c>
    </row>
    <row r="305" s="14" customFormat="1">
      <c r="A305" s="14"/>
      <c r="B305" s="234"/>
      <c r="C305" s="235"/>
      <c r="D305" s="222" t="s">
        <v>132</v>
      </c>
      <c r="E305" s="236" t="s">
        <v>19</v>
      </c>
      <c r="F305" s="237" t="s">
        <v>355</v>
      </c>
      <c r="G305" s="235"/>
      <c r="H305" s="238">
        <v>61.5</v>
      </c>
      <c r="I305" s="239"/>
      <c r="J305" s="235"/>
      <c r="K305" s="235"/>
      <c r="L305" s="240"/>
      <c r="M305" s="241"/>
      <c r="N305" s="242"/>
      <c r="O305" s="242"/>
      <c r="P305" s="242"/>
      <c r="Q305" s="242"/>
      <c r="R305" s="242"/>
      <c r="S305" s="242"/>
      <c r="T305" s="243"/>
      <c r="U305" s="14"/>
      <c r="V305" s="14"/>
      <c r="W305" s="14"/>
      <c r="X305" s="14"/>
      <c r="Y305" s="14"/>
      <c r="Z305" s="14"/>
      <c r="AA305" s="14"/>
      <c r="AB305" s="14"/>
      <c r="AC305" s="14"/>
      <c r="AD305" s="14"/>
      <c r="AE305" s="14"/>
      <c r="AT305" s="244" t="s">
        <v>132</v>
      </c>
      <c r="AU305" s="244" t="s">
        <v>81</v>
      </c>
      <c r="AV305" s="14" t="s">
        <v>81</v>
      </c>
      <c r="AW305" s="14" t="s">
        <v>33</v>
      </c>
      <c r="AX305" s="14" t="s">
        <v>77</v>
      </c>
      <c r="AY305" s="244" t="s">
        <v>119</v>
      </c>
    </row>
    <row r="306" s="2" customFormat="1" ht="21.75" customHeight="1">
      <c r="A306" s="38"/>
      <c r="B306" s="39"/>
      <c r="C306" s="204" t="s">
        <v>356</v>
      </c>
      <c r="D306" s="204" t="s">
        <v>121</v>
      </c>
      <c r="E306" s="205" t="s">
        <v>357</v>
      </c>
      <c r="F306" s="206" t="s">
        <v>358</v>
      </c>
      <c r="G306" s="207" t="s">
        <v>124</v>
      </c>
      <c r="H306" s="208">
        <v>123</v>
      </c>
      <c r="I306" s="209"/>
      <c r="J306" s="210">
        <f>ROUND(I306*H306,2)</f>
        <v>0</v>
      </c>
      <c r="K306" s="206" t="s">
        <v>125</v>
      </c>
      <c r="L306" s="44"/>
      <c r="M306" s="211" t="s">
        <v>19</v>
      </c>
      <c r="N306" s="212" t="s">
        <v>43</v>
      </c>
      <c r="O306" s="84"/>
      <c r="P306" s="213">
        <f>O306*H306</f>
        <v>0</v>
      </c>
      <c r="Q306" s="213">
        <v>0.00084000000000000003</v>
      </c>
      <c r="R306" s="213">
        <f>Q306*H306</f>
        <v>0.10332000000000001</v>
      </c>
      <c r="S306" s="213">
        <v>0</v>
      </c>
      <c r="T306" s="214">
        <f>S306*H306</f>
        <v>0</v>
      </c>
      <c r="U306" s="38"/>
      <c r="V306" s="38"/>
      <c r="W306" s="38"/>
      <c r="X306" s="38"/>
      <c r="Y306" s="38"/>
      <c r="Z306" s="38"/>
      <c r="AA306" s="38"/>
      <c r="AB306" s="38"/>
      <c r="AC306" s="38"/>
      <c r="AD306" s="38"/>
      <c r="AE306" s="38"/>
      <c r="AR306" s="215" t="s">
        <v>126</v>
      </c>
      <c r="AT306" s="215" t="s">
        <v>121</v>
      </c>
      <c r="AU306" s="215" t="s">
        <v>81</v>
      </c>
      <c r="AY306" s="17" t="s">
        <v>119</v>
      </c>
      <c r="BE306" s="216">
        <f>IF(N306="základní",J306,0)</f>
        <v>0</v>
      </c>
      <c r="BF306" s="216">
        <f>IF(N306="snížená",J306,0)</f>
        <v>0</v>
      </c>
      <c r="BG306" s="216">
        <f>IF(N306="zákl. přenesená",J306,0)</f>
        <v>0</v>
      </c>
      <c r="BH306" s="216">
        <f>IF(N306="sníž. přenesená",J306,0)</f>
        <v>0</v>
      </c>
      <c r="BI306" s="216">
        <f>IF(N306="nulová",J306,0)</f>
        <v>0</v>
      </c>
      <c r="BJ306" s="17" t="s">
        <v>77</v>
      </c>
      <c r="BK306" s="216">
        <f>ROUND(I306*H306,2)</f>
        <v>0</v>
      </c>
      <c r="BL306" s="17" t="s">
        <v>126</v>
      </c>
      <c r="BM306" s="215" t="s">
        <v>359</v>
      </c>
    </row>
    <row r="307" s="2" customFormat="1">
      <c r="A307" s="38"/>
      <c r="B307" s="39"/>
      <c r="C307" s="40"/>
      <c r="D307" s="217" t="s">
        <v>128</v>
      </c>
      <c r="E307" s="40"/>
      <c r="F307" s="218" t="s">
        <v>360</v>
      </c>
      <c r="G307" s="40"/>
      <c r="H307" s="40"/>
      <c r="I307" s="219"/>
      <c r="J307" s="40"/>
      <c r="K307" s="40"/>
      <c r="L307" s="44"/>
      <c r="M307" s="220"/>
      <c r="N307" s="221"/>
      <c r="O307" s="84"/>
      <c r="P307" s="84"/>
      <c r="Q307" s="84"/>
      <c r="R307" s="84"/>
      <c r="S307" s="84"/>
      <c r="T307" s="85"/>
      <c r="U307" s="38"/>
      <c r="V307" s="38"/>
      <c r="W307" s="38"/>
      <c r="X307" s="38"/>
      <c r="Y307" s="38"/>
      <c r="Z307" s="38"/>
      <c r="AA307" s="38"/>
      <c r="AB307" s="38"/>
      <c r="AC307" s="38"/>
      <c r="AD307" s="38"/>
      <c r="AE307" s="38"/>
      <c r="AT307" s="17" t="s">
        <v>128</v>
      </c>
      <c r="AU307" s="17" t="s">
        <v>81</v>
      </c>
    </row>
    <row r="308" s="14" customFormat="1">
      <c r="A308" s="14"/>
      <c r="B308" s="234"/>
      <c r="C308" s="235"/>
      <c r="D308" s="222" t="s">
        <v>132</v>
      </c>
      <c r="E308" s="236" t="s">
        <v>19</v>
      </c>
      <c r="F308" s="237" t="s">
        <v>361</v>
      </c>
      <c r="G308" s="235"/>
      <c r="H308" s="238">
        <v>123</v>
      </c>
      <c r="I308" s="239"/>
      <c r="J308" s="235"/>
      <c r="K308" s="235"/>
      <c r="L308" s="240"/>
      <c r="M308" s="241"/>
      <c r="N308" s="242"/>
      <c r="O308" s="242"/>
      <c r="P308" s="242"/>
      <c r="Q308" s="242"/>
      <c r="R308" s="242"/>
      <c r="S308" s="242"/>
      <c r="T308" s="243"/>
      <c r="U308" s="14"/>
      <c r="V308" s="14"/>
      <c r="W308" s="14"/>
      <c r="X308" s="14"/>
      <c r="Y308" s="14"/>
      <c r="Z308" s="14"/>
      <c r="AA308" s="14"/>
      <c r="AB308" s="14"/>
      <c r="AC308" s="14"/>
      <c r="AD308" s="14"/>
      <c r="AE308" s="14"/>
      <c r="AT308" s="244" t="s">
        <v>132</v>
      </c>
      <c r="AU308" s="244" t="s">
        <v>81</v>
      </c>
      <c r="AV308" s="14" t="s">
        <v>81</v>
      </c>
      <c r="AW308" s="14" t="s">
        <v>33</v>
      </c>
      <c r="AX308" s="14" t="s">
        <v>77</v>
      </c>
      <c r="AY308" s="244" t="s">
        <v>119</v>
      </c>
    </row>
    <row r="309" s="2" customFormat="1" ht="24.15" customHeight="1">
      <c r="A309" s="38"/>
      <c r="B309" s="39"/>
      <c r="C309" s="204" t="s">
        <v>362</v>
      </c>
      <c r="D309" s="204" t="s">
        <v>121</v>
      </c>
      <c r="E309" s="205" t="s">
        <v>363</v>
      </c>
      <c r="F309" s="206" t="s">
        <v>364</v>
      </c>
      <c r="G309" s="207" t="s">
        <v>124</v>
      </c>
      <c r="H309" s="208">
        <v>123</v>
      </c>
      <c r="I309" s="209"/>
      <c r="J309" s="210">
        <f>ROUND(I309*H309,2)</f>
        <v>0</v>
      </c>
      <c r="K309" s="206" t="s">
        <v>125</v>
      </c>
      <c r="L309" s="44"/>
      <c r="M309" s="211" t="s">
        <v>19</v>
      </c>
      <c r="N309" s="212" t="s">
        <v>43</v>
      </c>
      <c r="O309" s="84"/>
      <c r="P309" s="213">
        <f>O309*H309</f>
        <v>0</v>
      </c>
      <c r="Q309" s="213">
        <v>0</v>
      </c>
      <c r="R309" s="213">
        <f>Q309*H309</f>
        <v>0</v>
      </c>
      <c r="S309" s="213">
        <v>0</v>
      </c>
      <c r="T309" s="214">
        <f>S309*H309</f>
        <v>0</v>
      </c>
      <c r="U309" s="38"/>
      <c r="V309" s="38"/>
      <c r="W309" s="38"/>
      <c r="X309" s="38"/>
      <c r="Y309" s="38"/>
      <c r="Z309" s="38"/>
      <c r="AA309" s="38"/>
      <c r="AB309" s="38"/>
      <c r="AC309" s="38"/>
      <c r="AD309" s="38"/>
      <c r="AE309" s="38"/>
      <c r="AR309" s="215" t="s">
        <v>126</v>
      </c>
      <c r="AT309" s="215" t="s">
        <v>121</v>
      </c>
      <c r="AU309" s="215" t="s">
        <v>81</v>
      </c>
      <c r="AY309" s="17" t="s">
        <v>119</v>
      </c>
      <c r="BE309" s="216">
        <f>IF(N309="základní",J309,0)</f>
        <v>0</v>
      </c>
      <c r="BF309" s="216">
        <f>IF(N309="snížená",J309,0)</f>
        <v>0</v>
      </c>
      <c r="BG309" s="216">
        <f>IF(N309="zákl. přenesená",J309,0)</f>
        <v>0</v>
      </c>
      <c r="BH309" s="216">
        <f>IF(N309="sníž. přenesená",J309,0)</f>
        <v>0</v>
      </c>
      <c r="BI309" s="216">
        <f>IF(N309="nulová",J309,0)</f>
        <v>0</v>
      </c>
      <c r="BJ309" s="17" t="s">
        <v>77</v>
      </c>
      <c r="BK309" s="216">
        <f>ROUND(I309*H309,2)</f>
        <v>0</v>
      </c>
      <c r="BL309" s="17" t="s">
        <v>126</v>
      </c>
      <c r="BM309" s="215" t="s">
        <v>365</v>
      </c>
    </row>
    <row r="310" s="2" customFormat="1">
      <c r="A310" s="38"/>
      <c r="B310" s="39"/>
      <c r="C310" s="40"/>
      <c r="D310" s="217" t="s">
        <v>128</v>
      </c>
      <c r="E310" s="40"/>
      <c r="F310" s="218" t="s">
        <v>366</v>
      </c>
      <c r="G310" s="40"/>
      <c r="H310" s="40"/>
      <c r="I310" s="219"/>
      <c r="J310" s="40"/>
      <c r="K310" s="40"/>
      <c r="L310" s="44"/>
      <c r="M310" s="220"/>
      <c r="N310" s="221"/>
      <c r="O310" s="84"/>
      <c r="P310" s="84"/>
      <c r="Q310" s="84"/>
      <c r="R310" s="84"/>
      <c r="S310" s="84"/>
      <c r="T310" s="85"/>
      <c r="U310" s="38"/>
      <c r="V310" s="38"/>
      <c r="W310" s="38"/>
      <c r="X310" s="38"/>
      <c r="Y310" s="38"/>
      <c r="Z310" s="38"/>
      <c r="AA310" s="38"/>
      <c r="AB310" s="38"/>
      <c r="AC310" s="38"/>
      <c r="AD310" s="38"/>
      <c r="AE310" s="38"/>
      <c r="AT310" s="17" t="s">
        <v>128</v>
      </c>
      <c r="AU310" s="17" t="s">
        <v>81</v>
      </c>
    </row>
    <row r="311" s="2" customFormat="1" ht="37.8" customHeight="1">
      <c r="A311" s="38"/>
      <c r="B311" s="39"/>
      <c r="C311" s="204" t="s">
        <v>367</v>
      </c>
      <c r="D311" s="204" t="s">
        <v>121</v>
      </c>
      <c r="E311" s="205" t="s">
        <v>368</v>
      </c>
      <c r="F311" s="206" t="s">
        <v>369</v>
      </c>
      <c r="G311" s="207" t="s">
        <v>296</v>
      </c>
      <c r="H311" s="208">
        <v>49.759999999999998</v>
      </c>
      <c r="I311" s="209"/>
      <c r="J311" s="210">
        <f>ROUND(I311*H311,2)</f>
        <v>0</v>
      </c>
      <c r="K311" s="206" t="s">
        <v>125</v>
      </c>
      <c r="L311" s="44"/>
      <c r="M311" s="211" t="s">
        <v>19</v>
      </c>
      <c r="N311" s="212" t="s">
        <v>43</v>
      </c>
      <c r="O311" s="84"/>
      <c r="P311" s="213">
        <f>O311*H311</f>
        <v>0</v>
      </c>
      <c r="Q311" s="213">
        <v>0</v>
      </c>
      <c r="R311" s="213">
        <f>Q311*H311</f>
        <v>0</v>
      </c>
      <c r="S311" s="213">
        <v>0</v>
      </c>
      <c r="T311" s="214">
        <f>S311*H311</f>
        <v>0</v>
      </c>
      <c r="U311" s="38"/>
      <c r="V311" s="38"/>
      <c r="W311" s="38"/>
      <c r="X311" s="38"/>
      <c r="Y311" s="38"/>
      <c r="Z311" s="38"/>
      <c r="AA311" s="38"/>
      <c r="AB311" s="38"/>
      <c r="AC311" s="38"/>
      <c r="AD311" s="38"/>
      <c r="AE311" s="38"/>
      <c r="AR311" s="215" t="s">
        <v>126</v>
      </c>
      <c r="AT311" s="215" t="s">
        <v>121</v>
      </c>
      <c r="AU311" s="215" t="s">
        <v>81</v>
      </c>
      <c r="AY311" s="17" t="s">
        <v>119</v>
      </c>
      <c r="BE311" s="216">
        <f>IF(N311="základní",J311,0)</f>
        <v>0</v>
      </c>
      <c r="BF311" s="216">
        <f>IF(N311="snížená",J311,0)</f>
        <v>0</v>
      </c>
      <c r="BG311" s="216">
        <f>IF(N311="zákl. přenesená",J311,0)</f>
        <v>0</v>
      </c>
      <c r="BH311" s="216">
        <f>IF(N311="sníž. přenesená",J311,0)</f>
        <v>0</v>
      </c>
      <c r="BI311" s="216">
        <f>IF(N311="nulová",J311,0)</f>
        <v>0</v>
      </c>
      <c r="BJ311" s="17" t="s">
        <v>77</v>
      </c>
      <c r="BK311" s="216">
        <f>ROUND(I311*H311,2)</f>
        <v>0</v>
      </c>
      <c r="BL311" s="17" t="s">
        <v>126</v>
      </c>
      <c r="BM311" s="215" t="s">
        <v>370</v>
      </c>
    </row>
    <row r="312" s="2" customFormat="1">
      <c r="A312" s="38"/>
      <c r="B312" s="39"/>
      <c r="C312" s="40"/>
      <c r="D312" s="217" t="s">
        <v>128</v>
      </c>
      <c r="E312" s="40"/>
      <c r="F312" s="218" t="s">
        <v>371</v>
      </c>
      <c r="G312" s="40"/>
      <c r="H312" s="40"/>
      <c r="I312" s="219"/>
      <c r="J312" s="40"/>
      <c r="K312" s="40"/>
      <c r="L312" s="44"/>
      <c r="M312" s="220"/>
      <c r="N312" s="221"/>
      <c r="O312" s="84"/>
      <c r="P312" s="84"/>
      <c r="Q312" s="84"/>
      <c r="R312" s="84"/>
      <c r="S312" s="84"/>
      <c r="T312" s="85"/>
      <c r="U312" s="38"/>
      <c r="V312" s="38"/>
      <c r="W312" s="38"/>
      <c r="X312" s="38"/>
      <c r="Y312" s="38"/>
      <c r="Z312" s="38"/>
      <c r="AA312" s="38"/>
      <c r="AB312" s="38"/>
      <c r="AC312" s="38"/>
      <c r="AD312" s="38"/>
      <c r="AE312" s="38"/>
      <c r="AT312" s="17" t="s">
        <v>128</v>
      </c>
      <c r="AU312" s="17" t="s">
        <v>81</v>
      </c>
    </row>
    <row r="313" s="2" customFormat="1" ht="37.8" customHeight="1">
      <c r="A313" s="38"/>
      <c r="B313" s="39"/>
      <c r="C313" s="204" t="s">
        <v>372</v>
      </c>
      <c r="D313" s="204" t="s">
        <v>121</v>
      </c>
      <c r="E313" s="205" t="s">
        <v>373</v>
      </c>
      <c r="F313" s="206" t="s">
        <v>374</v>
      </c>
      <c r="G313" s="207" t="s">
        <v>296</v>
      </c>
      <c r="H313" s="208">
        <v>1545.3499999999999</v>
      </c>
      <c r="I313" s="209"/>
      <c r="J313" s="210">
        <f>ROUND(I313*H313,2)</f>
        <v>0</v>
      </c>
      <c r="K313" s="206" t="s">
        <v>125</v>
      </c>
      <c r="L313" s="44"/>
      <c r="M313" s="211" t="s">
        <v>19</v>
      </c>
      <c r="N313" s="212" t="s">
        <v>43</v>
      </c>
      <c r="O313" s="84"/>
      <c r="P313" s="213">
        <f>O313*H313</f>
        <v>0</v>
      </c>
      <c r="Q313" s="213">
        <v>0</v>
      </c>
      <c r="R313" s="213">
        <f>Q313*H313</f>
        <v>0</v>
      </c>
      <c r="S313" s="213">
        <v>0</v>
      </c>
      <c r="T313" s="214">
        <f>S313*H313</f>
        <v>0</v>
      </c>
      <c r="U313" s="38"/>
      <c r="V313" s="38"/>
      <c r="W313" s="38"/>
      <c r="X313" s="38"/>
      <c r="Y313" s="38"/>
      <c r="Z313" s="38"/>
      <c r="AA313" s="38"/>
      <c r="AB313" s="38"/>
      <c r="AC313" s="38"/>
      <c r="AD313" s="38"/>
      <c r="AE313" s="38"/>
      <c r="AR313" s="215" t="s">
        <v>126</v>
      </c>
      <c r="AT313" s="215" t="s">
        <v>121</v>
      </c>
      <c r="AU313" s="215" t="s">
        <v>81</v>
      </c>
      <c r="AY313" s="17" t="s">
        <v>119</v>
      </c>
      <c r="BE313" s="216">
        <f>IF(N313="základní",J313,0)</f>
        <v>0</v>
      </c>
      <c r="BF313" s="216">
        <f>IF(N313="snížená",J313,0)</f>
        <v>0</v>
      </c>
      <c r="BG313" s="216">
        <f>IF(N313="zákl. přenesená",J313,0)</f>
        <v>0</v>
      </c>
      <c r="BH313" s="216">
        <f>IF(N313="sníž. přenesená",J313,0)</f>
        <v>0</v>
      </c>
      <c r="BI313" s="216">
        <f>IF(N313="nulová",J313,0)</f>
        <v>0</v>
      </c>
      <c r="BJ313" s="17" t="s">
        <v>77</v>
      </c>
      <c r="BK313" s="216">
        <f>ROUND(I313*H313,2)</f>
        <v>0</v>
      </c>
      <c r="BL313" s="17" t="s">
        <v>126</v>
      </c>
      <c r="BM313" s="215" t="s">
        <v>375</v>
      </c>
    </row>
    <row r="314" s="2" customFormat="1">
      <c r="A314" s="38"/>
      <c r="B314" s="39"/>
      <c r="C314" s="40"/>
      <c r="D314" s="217" t="s">
        <v>128</v>
      </c>
      <c r="E314" s="40"/>
      <c r="F314" s="218" t="s">
        <v>376</v>
      </c>
      <c r="G314" s="40"/>
      <c r="H314" s="40"/>
      <c r="I314" s="219"/>
      <c r="J314" s="40"/>
      <c r="K314" s="40"/>
      <c r="L314" s="44"/>
      <c r="M314" s="220"/>
      <c r="N314" s="221"/>
      <c r="O314" s="84"/>
      <c r="P314" s="84"/>
      <c r="Q314" s="84"/>
      <c r="R314" s="84"/>
      <c r="S314" s="84"/>
      <c r="T314" s="85"/>
      <c r="U314" s="38"/>
      <c r="V314" s="38"/>
      <c r="W314" s="38"/>
      <c r="X314" s="38"/>
      <c r="Y314" s="38"/>
      <c r="Z314" s="38"/>
      <c r="AA314" s="38"/>
      <c r="AB314" s="38"/>
      <c r="AC314" s="38"/>
      <c r="AD314" s="38"/>
      <c r="AE314" s="38"/>
      <c r="AT314" s="17" t="s">
        <v>128</v>
      </c>
      <c r="AU314" s="17" t="s">
        <v>81</v>
      </c>
    </row>
    <row r="315" s="2" customFormat="1" ht="24.15" customHeight="1">
      <c r="A315" s="38"/>
      <c r="B315" s="39"/>
      <c r="C315" s="204" t="s">
        <v>377</v>
      </c>
      <c r="D315" s="204" t="s">
        <v>121</v>
      </c>
      <c r="E315" s="205" t="s">
        <v>378</v>
      </c>
      <c r="F315" s="206" t="s">
        <v>379</v>
      </c>
      <c r="G315" s="207" t="s">
        <v>380</v>
      </c>
      <c r="H315" s="208">
        <v>2711.6869999999999</v>
      </c>
      <c r="I315" s="209"/>
      <c r="J315" s="210">
        <f>ROUND(I315*H315,2)</f>
        <v>0</v>
      </c>
      <c r="K315" s="206" t="s">
        <v>125</v>
      </c>
      <c r="L315" s="44"/>
      <c r="M315" s="211" t="s">
        <v>19</v>
      </c>
      <c r="N315" s="212" t="s">
        <v>43</v>
      </c>
      <c r="O315" s="84"/>
      <c r="P315" s="213">
        <f>O315*H315</f>
        <v>0</v>
      </c>
      <c r="Q315" s="213">
        <v>0</v>
      </c>
      <c r="R315" s="213">
        <f>Q315*H315</f>
        <v>0</v>
      </c>
      <c r="S315" s="213">
        <v>0</v>
      </c>
      <c r="T315" s="214">
        <f>S315*H315</f>
        <v>0</v>
      </c>
      <c r="U315" s="38"/>
      <c r="V315" s="38"/>
      <c r="W315" s="38"/>
      <c r="X315" s="38"/>
      <c r="Y315" s="38"/>
      <c r="Z315" s="38"/>
      <c r="AA315" s="38"/>
      <c r="AB315" s="38"/>
      <c r="AC315" s="38"/>
      <c r="AD315" s="38"/>
      <c r="AE315" s="38"/>
      <c r="AR315" s="215" t="s">
        <v>126</v>
      </c>
      <c r="AT315" s="215" t="s">
        <v>121</v>
      </c>
      <c r="AU315" s="215" t="s">
        <v>81</v>
      </c>
      <c r="AY315" s="17" t="s">
        <v>119</v>
      </c>
      <c r="BE315" s="216">
        <f>IF(N315="základní",J315,0)</f>
        <v>0</v>
      </c>
      <c r="BF315" s="216">
        <f>IF(N315="snížená",J315,0)</f>
        <v>0</v>
      </c>
      <c r="BG315" s="216">
        <f>IF(N315="zákl. přenesená",J315,0)</f>
        <v>0</v>
      </c>
      <c r="BH315" s="216">
        <f>IF(N315="sníž. přenesená",J315,0)</f>
        <v>0</v>
      </c>
      <c r="BI315" s="216">
        <f>IF(N315="nulová",J315,0)</f>
        <v>0</v>
      </c>
      <c r="BJ315" s="17" t="s">
        <v>77</v>
      </c>
      <c r="BK315" s="216">
        <f>ROUND(I315*H315,2)</f>
        <v>0</v>
      </c>
      <c r="BL315" s="17" t="s">
        <v>126</v>
      </c>
      <c r="BM315" s="215" t="s">
        <v>381</v>
      </c>
    </row>
    <row r="316" s="2" customFormat="1">
      <c r="A316" s="38"/>
      <c r="B316" s="39"/>
      <c r="C316" s="40"/>
      <c r="D316" s="217" t="s">
        <v>128</v>
      </c>
      <c r="E316" s="40"/>
      <c r="F316" s="218" t="s">
        <v>382</v>
      </c>
      <c r="G316" s="40"/>
      <c r="H316" s="40"/>
      <c r="I316" s="219"/>
      <c r="J316" s="40"/>
      <c r="K316" s="40"/>
      <c r="L316" s="44"/>
      <c r="M316" s="220"/>
      <c r="N316" s="221"/>
      <c r="O316" s="84"/>
      <c r="P316" s="84"/>
      <c r="Q316" s="84"/>
      <c r="R316" s="84"/>
      <c r="S316" s="84"/>
      <c r="T316" s="85"/>
      <c r="U316" s="38"/>
      <c r="V316" s="38"/>
      <c r="W316" s="38"/>
      <c r="X316" s="38"/>
      <c r="Y316" s="38"/>
      <c r="Z316" s="38"/>
      <c r="AA316" s="38"/>
      <c r="AB316" s="38"/>
      <c r="AC316" s="38"/>
      <c r="AD316" s="38"/>
      <c r="AE316" s="38"/>
      <c r="AT316" s="17" t="s">
        <v>128</v>
      </c>
      <c r="AU316" s="17" t="s">
        <v>81</v>
      </c>
    </row>
    <row r="317" s="14" customFormat="1">
      <c r="A317" s="14"/>
      <c r="B317" s="234"/>
      <c r="C317" s="235"/>
      <c r="D317" s="222" t="s">
        <v>132</v>
      </c>
      <c r="E317" s="235"/>
      <c r="F317" s="237" t="s">
        <v>383</v>
      </c>
      <c r="G317" s="235"/>
      <c r="H317" s="238">
        <v>2711.6869999999999</v>
      </c>
      <c r="I317" s="239"/>
      <c r="J317" s="235"/>
      <c r="K317" s="235"/>
      <c r="L317" s="240"/>
      <c r="M317" s="241"/>
      <c r="N317" s="242"/>
      <c r="O317" s="242"/>
      <c r="P317" s="242"/>
      <c r="Q317" s="242"/>
      <c r="R317" s="242"/>
      <c r="S317" s="242"/>
      <c r="T317" s="243"/>
      <c r="U317" s="14"/>
      <c r="V317" s="14"/>
      <c r="W317" s="14"/>
      <c r="X317" s="14"/>
      <c r="Y317" s="14"/>
      <c r="Z317" s="14"/>
      <c r="AA317" s="14"/>
      <c r="AB317" s="14"/>
      <c r="AC317" s="14"/>
      <c r="AD317" s="14"/>
      <c r="AE317" s="14"/>
      <c r="AT317" s="244" t="s">
        <v>132</v>
      </c>
      <c r="AU317" s="244" t="s">
        <v>81</v>
      </c>
      <c r="AV317" s="14" t="s">
        <v>81</v>
      </c>
      <c r="AW317" s="14" t="s">
        <v>4</v>
      </c>
      <c r="AX317" s="14" t="s">
        <v>77</v>
      </c>
      <c r="AY317" s="244" t="s">
        <v>119</v>
      </c>
    </row>
    <row r="318" s="2" customFormat="1" ht="24.15" customHeight="1">
      <c r="A318" s="38"/>
      <c r="B318" s="39"/>
      <c r="C318" s="204" t="s">
        <v>384</v>
      </c>
      <c r="D318" s="204" t="s">
        <v>121</v>
      </c>
      <c r="E318" s="205" t="s">
        <v>385</v>
      </c>
      <c r="F318" s="206" t="s">
        <v>386</v>
      </c>
      <c r="G318" s="207" t="s">
        <v>296</v>
      </c>
      <c r="H318" s="208">
        <v>24.199999999999999</v>
      </c>
      <c r="I318" s="209"/>
      <c r="J318" s="210">
        <f>ROUND(I318*H318,2)</f>
        <v>0</v>
      </c>
      <c r="K318" s="206" t="s">
        <v>125</v>
      </c>
      <c r="L318" s="44"/>
      <c r="M318" s="211" t="s">
        <v>19</v>
      </c>
      <c r="N318" s="212" t="s">
        <v>43</v>
      </c>
      <c r="O318" s="84"/>
      <c r="P318" s="213">
        <f>O318*H318</f>
        <v>0</v>
      </c>
      <c r="Q318" s="213">
        <v>0</v>
      </c>
      <c r="R318" s="213">
        <f>Q318*H318</f>
        <v>0</v>
      </c>
      <c r="S318" s="213">
        <v>0</v>
      </c>
      <c r="T318" s="214">
        <f>S318*H318</f>
        <v>0</v>
      </c>
      <c r="U318" s="38"/>
      <c r="V318" s="38"/>
      <c r="W318" s="38"/>
      <c r="X318" s="38"/>
      <c r="Y318" s="38"/>
      <c r="Z318" s="38"/>
      <c r="AA318" s="38"/>
      <c r="AB318" s="38"/>
      <c r="AC318" s="38"/>
      <c r="AD318" s="38"/>
      <c r="AE318" s="38"/>
      <c r="AR318" s="215" t="s">
        <v>126</v>
      </c>
      <c r="AT318" s="215" t="s">
        <v>121</v>
      </c>
      <c r="AU318" s="215" t="s">
        <v>81</v>
      </c>
      <c r="AY318" s="17" t="s">
        <v>119</v>
      </c>
      <c r="BE318" s="216">
        <f>IF(N318="základní",J318,0)</f>
        <v>0</v>
      </c>
      <c r="BF318" s="216">
        <f>IF(N318="snížená",J318,0)</f>
        <v>0</v>
      </c>
      <c r="BG318" s="216">
        <f>IF(N318="zákl. přenesená",J318,0)</f>
        <v>0</v>
      </c>
      <c r="BH318" s="216">
        <f>IF(N318="sníž. přenesená",J318,0)</f>
        <v>0</v>
      </c>
      <c r="BI318" s="216">
        <f>IF(N318="nulová",J318,0)</f>
        <v>0</v>
      </c>
      <c r="BJ318" s="17" t="s">
        <v>77</v>
      </c>
      <c r="BK318" s="216">
        <f>ROUND(I318*H318,2)</f>
        <v>0</v>
      </c>
      <c r="BL318" s="17" t="s">
        <v>126</v>
      </c>
      <c r="BM318" s="215" t="s">
        <v>387</v>
      </c>
    </row>
    <row r="319" s="2" customFormat="1">
      <c r="A319" s="38"/>
      <c r="B319" s="39"/>
      <c r="C319" s="40"/>
      <c r="D319" s="217" t="s">
        <v>128</v>
      </c>
      <c r="E319" s="40"/>
      <c r="F319" s="218" t="s">
        <v>388</v>
      </c>
      <c r="G319" s="40"/>
      <c r="H319" s="40"/>
      <c r="I319" s="219"/>
      <c r="J319" s="40"/>
      <c r="K319" s="40"/>
      <c r="L319" s="44"/>
      <c r="M319" s="220"/>
      <c r="N319" s="221"/>
      <c r="O319" s="84"/>
      <c r="P319" s="84"/>
      <c r="Q319" s="84"/>
      <c r="R319" s="84"/>
      <c r="S319" s="84"/>
      <c r="T319" s="85"/>
      <c r="U319" s="38"/>
      <c r="V319" s="38"/>
      <c r="W319" s="38"/>
      <c r="X319" s="38"/>
      <c r="Y319" s="38"/>
      <c r="Z319" s="38"/>
      <c r="AA319" s="38"/>
      <c r="AB319" s="38"/>
      <c r="AC319" s="38"/>
      <c r="AD319" s="38"/>
      <c r="AE319" s="38"/>
      <c r="AT319" s="17" t="s">
        <v>128</v>
      </c>
      <c r="AU319" s="17" t="s">
        <v>81</v>
      </c>
    </row>
    <row r="320" s="13" customFormat="1">
      <c r="A320" s="13"/>
      <c r="B320" s="224"/>
      <c r="C320" s="225"/>
      <c r="D320" s="222" t="s">
        <v>132</v>
      </c>
      <c r="E320" s="226" t="s">
        <v>19</v>
      </c>
      <c r="F320" s="227" t="s">
        <v>354</v>
      </c>
      <c r="G320" s="225"/>
      <c r="H320" s="226" t="s">
        <v>19</v>
      </c>
      <c r="I320" s="228"/>
      <c r="J320" s="225"/>
      <c r="K320" s="225"/>
      <c r="L320" s="229"/>
      <c r="M320" s="230"/>
      <c r="N320" s="231"/>
      <c r="O320" s="231"/>
      <c r="P320" s="231"/>
      <c r="Q320" s="231"/>
      <c r="R320" s="231"/>
      <c r="S320" s="231"/>
      <c r="T320" s="232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233" t="s">
        <v>132</v>
      </c>
      <c r="AU320" s="233" t="s">
        <v>81</v>
      </c>
      <c r="AV320" s="13" t="s">
        <v>77</v>
      </c>
      <c r="AW320" s="13" t="s">
        <v>33</v>
      </c>
      <c r="AX320" s="13" t="s">
        <v>72</v>
      </c>
      <c r="AY320" s="233" t="s">
        <v>119</v>
      </c>
    </row>
    <row r="321" s="14" customFormat="1">
      <c r="A321" s="14"/>
      <c r="B321" s="234"/>
      <c r="C321" s="235"/>
      <c r="D321" s="222" t="s">
        <v>132</v>
      </c>
      <c r="E321" s="236" t="s">
        <v>19</v>
      </c>
      <c r="F321" s="237" t="s">
        <v>389</v>
      </c>
      <c r="G321" s="235"/>
      <c r="H321" s="238">
        <v>24.199999999999999</v>
      </c>
      <c r="I321" s="239"/>
      <c r="J321" s="235"/>
      <c r="K321" s="235"/>
      <c r="L321" s="240"/>
      <c r="M321" s="241"/>
      <c r="N321" s="242"/>
      <c r="O321" s="242"/>
      <c r="P321" s="242"/>
      <c r="Q321" s="242"/>
      <c r="R321" s="242"/>
      <c r="S321" s="242"/>
      <c r="T321" s="243"/>
      <c r="U321" s="14"/>
      <c r="V321" s="14"/>
      <c r="W321" s="14"/>
      <c r="X321" s="14"/>
      <c r="Y321" s="14"/>
      <c r="Z321" s="14"/>
      <c r="AA321" s="14"/>
      <c r="AB321" s="14"/>
      <c r="AC321" s="14"/>
      <c r="AD321" s="14"/>
      <c r="AE321" s="14"/>
      <c r="AT321" s="244" t="s">
        <v>132</v>
      </c>
      <c r="AU321" s="244" t="s">
        <v>81</v>
      </c>
      <c r="AV321" s="14" t="s">
        <v>81</v>
      </c>
      <c r="AW321" s="14" t="s">
        <v>33</v>
      </c>
      <c r="AX321" s="14" t="s">
        <v>77</v>
      </c>
      <c r="AY321" s="244" t="s">
        <v>119</v>
      </c>
    </row>
    <row r="322" s="2" customFormat="1" ht="37.8" customHeight="1">
      <c r="A322" s="38"/>
      <c r="B322" s="39"/>
      <c r="C322" s="204" t="s">
        <v>390</v>
      </c>
      <c r="D322" s="204" t="s">
        <v>121</v>
      </c>
      <c r="E322" s="205" t="s">
        <v>391</v>
      </c>
      <c r="F322" s="206" t="s">
        <v>392</v>
      </c>
      <c r="G322" s="207" t="s">
        <v>296</v>
      </c>
      <c r="H322" s="208">
        <v>5.9089999999999998</v>
      </c>
      <c r="I322" s="209"/>
      <c r="J322" s="210">
        <f>ROUND(I322*H322,2)</f>
        <v>0</v>
      </c>
      <c r="K322" s="206" t="s">
        <v>125</v>
      </c>
      <c r="L322" s="44"/>
      <c r="M322" s="211" t="s">
        <v>19</v>
      </c>
      <c r="N322" s="212" t="s">
        <v>43</v>
      </c>
      <c r="O322" s="84"/>
      <c r="P322" s="213">
        <f>O322*H322</f>
        <v>0</v>
      </c>
      <c r="Q322" s="213">
        <v>0</v>
      </c>
      <c r="R322" s="213">
        <f>Q322*H322</f>
        <v>0</v>
      </c>
      <c r="S322" s="213">
        <v>0</v>
      </c>
      <c r="T322" s="214">
        <f>S322*H322</f>
        <v>0</v>
      </c>
      <c r="U322" s="38"/>
      <c r="V322" s="38"/>
      <c r="W322" s="38"/>
      <c r="X322" s="38"/>
      <c r="Y322" s="38"/>
      <c r="Z322" s="38"/>
      <c r="AA322" s="38"/>
      <c r="AB322" s="38"/>
      <c r="AC322" s="38"/>
      <c r="AD322" s="38"/>
      <c r="AE322" s="38"/>
      <c r="AR322" s="215" t="s">
        <v>126</v>
      </c>
      <c r="AT322" s="215" t="s">
        <v>121</v>
      </c>
      <c r="AU322" s="215" t="s">
        <v>81</v>
      </c>
      <c r="AY322" s="17" t="s">
        <v>119</v>
      </c>
      <c r="BE322" s="216">
        <f>IF(N322="základní",J322,0)</f>
        <v>0</v>
      </c>
      <c r="BF322" s="216">
        <f>IF(N322="snížená",J322,0)</f>
        <v>0</v>
      </c>
      <c r="BG322" s="216">
        <f>IF(N322="zákl. přenesená",J322,0)</f>
        <v>0</v>
      </c>
      <c r="BH322" s="216">
        <f>IF(N322="sníž. přenesená",J322,0)</f>
        <v>0</v>
      </c>
      <c r="BI322" s="216">
        <f>IF(N322="nulová",J322,0)</f>
        <v>0</v>
      </c>
      <c r="BJ322" s="17" t="s">
        <v>77</v>
      </c>
      <c r="BK322" s="216">
        <f>ROUND(I322*H322,2)</f>
        <v>0</v>
      </c>
      <c r="BL322" s="17" t="s">
        <v>126</v>
      </c>
      <c r="BM322" s="215" t="s">
        <v>393</v>
      </c>
    </row>
    <row r="323" s="2" customFormat="1">
      <c r="A323" s="38"/>
      <c r="B323" s="39"/>
      <c r="C323" s="40"/>
      <c r="D323" s="217" t="s">
        <v>128</v>
      </c>
      <c r="E323" s="40"/>
      <c r="F323" s="218" t="s">
        <v>394</v>
      </c>
      <c r="G323" s="40"/>
      <c r="H323" s="40"/>
      <c r="I323" s="219"/>
      <c r="J323" s="40"/>
      <c r="K323" s="40"/>
      <c r="L323" s="44"/>
      <c r="M323" s="220"/>
      <c r="N323" s="221"/>
      <c r="O323" s="84"/>
      <c r="P323" s="84"/>
      <c r="Q323" s="84"/>
      <c r="R323" s="84"/>
      <c r="S323" s="84"/>
      <c r="T323" s="85"/>
      <c r="U323" s="38"/>
      <c r="V323" s="38"/>
      <c r="W323" s="38"/>
      <c r="X323" s="38"/>
      <c r="Y323" s="38"/>
      <c r="Z323" s="38"/>
      <c r="AA323" s="38"/>
      <c r="AB323" s="38"/>
      <c r="AC323" s="38"/>
      <c r="AD323" s="38"/>
      <c r="AE323" s="38"/>
      <c r="AT323" s="17" t="s">
        <v>128</v>
      </c>
      <c r="AU323" s="17" t="s">
        <v>81</v>
      </c>
    </row>
    <row r="324" s="13" customFormat="1">
      <c r="A324" s="13"/>
      <c r="B324" s="224"/>
      <c r="C324" s="225"/>
      <c r="D324" s="222" t="s">
        <v>132</v>
      </c>
      <c r="E324" s="226" t="s">
        <v>19</v>
      </c>
      <c r="F324" s="227" t="s">
        <v>354</v>
      </c>
      <c r="G324" s="225"/>
      <c r="H324" s="226" t="s">
        <v>19</v>
      </c>
      <c r="I324" s="228"/>
      <c r="J324" s="225"/>
      <c r="K324" s="225"/>
      <c r="L324" s="229"/>
      <c r="M324" s="230"/>
      <c r="N324" s="231"/>
      <c r="O324" s="231"/>
      <c r="P324" s="231"/>
      <c r="Q324" s="231"/>
      <c r="R324" s="231"/>
      <c r="S324" s="231"/>
      <c r="T324" s="232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33" t="s">
        <v>132</v>
      </c>
      <c r="AU324" s="233" t="s">
        <v>81</v>
      </c>
      <c r="AV324" s="13" t="s">
        <v>77</v>
      </c>
      <c r="AW324" s="13" t="s">
        <v>33</v>
      </c>
      <c r="AX324" s="13" t="s">
        <v>72</v>
      </c>
      <c r="AY324" s="233" t="s">
        <v>119</v>
      </c>
    </row>
    <row r="325" s="14" customFormat="1">
      <c r="A325" s="14"/>
      <c r="B325" s="234"/>
      <c r="C325" s="235"/>
      <c r="D325" s="222" t="s">
        <v>132</v>
      </c>
      <c r="E325" s="236" t="s">
        <v>19</v>
      </c>
      <c r="F325" s="237" t="s">
        <v>395</v>
      </c>
      <c r="G325" s="235"/>
      <c r="H325" s="238">
        <v>5.9089999999999998</v>
      </c>
      <c r="I325" s="239"/>
      <c r="J325" s="235"/>
      <c r="K325" s="235"/>
      <c r="L325" s="240"/>
      <c r="M325" s="241"/>
      <c r="N325" s="242"/>
      <c r="O325" s="242"/>
      <c r="P325" s="242"/>
      <c r="Q325" s="242"/>
      <c r="R325" s="242"/>
      <c r="S325" s="242"/>
      <c r="T325" s="243"/>
      <c r="U325" s="14"/>
      <c r="V325" s="14"/>
      <c r="W325" s="14"/>
      <c r="X325" s="14"/>
      <c r="Y325" s="14"/>
      <c r="Z325" s="14"/>
      <c r="AA325" s="14"/>
      <c r="AB325" s="14"/>
      <c r="AC325" s="14"/>
      <c r="AD325" s="14"/>
      <c r="AE325" s="14"/>
      <c r="AT325" s="244" t="s">
        <v>132</v>
      </c>
      <c r="AU325" s="244" t="s">
        <v>81</v>
      </c>
      <c r="AV325" s="14" t="s">
        <v>81</v>
      </c>
      <c r="AW325" s="14" t="s">
        <v>33</v>
      </c>
      <c r="AX325" s="14" t="s">
        <v>77</v>
      </c>
      <c r="AY325" s="244" t="s">
        <v>119</v>
      </c>
    </row>
    <row r="326" s="2" customFormat="1" ht="16.5" customHeight="1">
      <c r="A326" s="38"/>
      <c r="B326" s="39"/>
      <c r="C326" s="256" t="s">
        <v>396</v>
      </c>
      <c r="D326" s="256" t="s">
        <v>397</v>
      </c>
      <c r="E326" s="257" t="s">
        <v>398</v>
      </c>
      <c r="F326" s="258" t="s">
        <v>399</v>
      </c>
      <c r="G326" s="259" t="s">
        <v>380</v>
      </c>
      <c r="H326" s="260">
        <v>10.635999999999999</v>
      </c>
      <c r="I326" s="261"/>
      <c r="J326" s="262">
        <f>ROUND(I326*H326,2)</f>
        <v>0</v>
      </c>
      <c r="K326" s="258" t="s">
        <v>125</v>
      </c>
      <c r="L326" s="263"/>
      <c r="M326" s="264" t="s">
        <v>19</v>
      </c>
      <c r="N326" s="265" t="s">
        <v>43</v>
      </c>
      <c r="O326" s="84"/>
      <c r="P326" s="213">
        <f>O326*H326</f>
        <v>0</v>
      </c>
      <c r="Q326" s="213">
        <v>1</v>
      </c>
      <c r="R326" s="213">
        <f>Q326*H326</f>
        <v>10.635999999999999</v>
      </c>
      <c r="S326" s="213">
        <v>0</v>
      </c>
      <c r="T326" s="214">
        <f>S326*H326</f>
        <v>0</v>
      </c>
      <c r="U326" s="38"/>
      <c r="V326" s="38"/>
      <c r="W326" s="38"/>
      <c r="X326" s="38"/>
      <c r="Y326" s="38"/>
      <c r="Z326" s="38"/>
      <c r="AA326" s="38"/>
      <c r="AB326" s="38"/>
      <c r="AC326" s="38"/>
      <c r="AD326" s="38"/>
      <c r="AE326" s="38"/>
      <c r="AR326" s="215" t="s">
        <v>185</v>
      </c>
      <c r="AT326" s="215" t="s">
        <v>397</v>
      </c>
      <c r="AU326" s="215" t="s">
        <v>81</v>
      </c>
      <c r="AY326" s="17" t="s">
        <v>119</v>
      </c>
      <c r="BE326" s="216">
        <f>IF(N326="základní",J326,0)</f>
        <v>0</v>
      </c>
      <c r="BF326" s="216">
        <f>IF(N326="snížená",J326,0)</f>
        <v>0</v>
      </c>
      <c r="BG326" s="216">
        <f>IF(N326="zákl. přenesená",J326,0)</f>
        <v>0</v>
      </c>
      <c r="BH326" s="216">
        <f>IF(N326="sníž. přenesená",J326,0)</f>
        <v>0</v>
      </c>
      <c r="BI326" s="216">
        <f>IF(N326="nulová",J326,0)</f>
        <v>0</v>
      </c>
      <c r="BJ326" s="17" t="s">
        <v>77</v>
      </c>
      <c r="BK326" s="216">
        <f>ROUND(I326*H326,2)</f>
        <v>0</v>
      </c>
      <c r="BL326" s="17" t="s">
        <v>126</v>
      </c>
      <c r="BM326" s="215" t="s">
        <v>400</v>
      </c>
    </row>
    <row r="327" s="14" customFormat="1">
      <c r="A327" s="14"/>
      <c r="B327" s="234"/>
      <c r="C327" s="235"/>
      <c r="D327" s="222" t="s">
        <v>132</v>
      </c>
      <c r="E327" s="235"/>
      <c r="F327" s="237" t="s">
        <v>401</v>
      </c>
      <c r="G327" s="235"/>
      <c r="H327" s="238">
        <v>10.635999999999999</v>
      </c>
      <c r="I327" s="239"/>
      <c r="J327" s="235"/>
      <c r="K327" s="235"/>
      <c r="L327" s="240"/>
      <c r="M327" s="241"/>
      <c r="N327" s="242"/>
      <c r="O327" s="242"/>
      <c r="P327" s="242"/>
      <c r="Q327" s="242"/>
      <c r="R327" s="242"/>
      <c r="S327" s="242"/>
      <c r="T327" s="243"/>
      <c r="U327" s="14"/>
      <c r="V327" s="14"/>
      <c r="W327" s="14"/>
      <c r="X327" s="14"/>
      <c r="Y327" s="14"/>
      <c r="Z327" s="14"/>
      <c r="AA327" s="14"/>
      <c r="AB327" s="14"/>
      <c r="AC327" s="14"/>
      <c r="AD327" s="14"/>
      <c r="AE327" s="14"/>
      <c r="AT327" s="244" t="s">
        <v>132</v>
      </c>
      <c r="AU327" s="244" t="s">
        <v>81</v>
      </c>
      <c r="AV327" s="14" t="s">
        <v>81</v>
      </c>
      <c r="AW327" s="14" t="s">
        <v>4</v>
      </c>
      <c r="AX327" s="14" t="s">
        <v>77</v>
      </c>
      <c r="AY327" s="244" t="s">
        <v>119</v>
      </c>
    </row>
    <row r="328" s="2" customFormat="1" ht="16.5" customHeight="1">
      <c r="A328" s="38"/>
      <c r="B328" s="39"/>
      <c r="C328" s="204" t="s">
        <v>402</v>
      </c>
      <c r="D328" s="204" t="s">
        <v>121</v>
      </c>
      <c r="E328" s="205" t="s">
        <v>403</v>
      </c>
      <c r="F328" s="206" t="s">
        <v>404</v>
      </c>
      <c r="G328" s="207" t="s">
        <v>124</v>
      </c>
      <c r="H328" s="208">
        <v>127</v>
      </c>
      <c r="I328" s="209"/>
      <c r="J328" s="210">
        <f>ROUND(I328*H328,2)</f>
        <v>0</v>
      </c>
      <c r="K328" s="206" t="s">
        <v>125</v>
      </c>
      <c r="L328" s="44"/>
      <c r="M328" s="211" t="s">
        <v>19</v>
      </c>
      <c r="N328" s="212" t="s">
        <v>43</v>
      </c>
      <c r="O328" s="84"/>
      <c r="P328" s="213">
        <f>O328*H328</f>
        <v>0</v>
      </c>
      <c r="Q328" s="213">
        <v>0</v>
      </c>
      <c r="R328" s="213">
        <f>Q328*H328</f>
        <v>0</v>
      </c>
      <c r="S328" s="213">
        <v>0</v>
      </c>
      <c r="T328" s="214">
        <f>S328*H328</f>
        <v>0</v>
      </c>
      <c r="U328" s="38"/>
      <c r="V328" s="38"/>
      <c r="W328" s="38"/>
      <c r="X328" s="38"/>
      <c r="Y328" s="38"/>
      <c r="Z328" s="38"/>
      <c r="AA328" s="38"/>
      <c r="AB328" s="38"/>
      <c r="AC328" s="38"/>
      <c r="AD328" s="38"/>
      <c r="AE328" s="38"/>
      <c r="AR328" s="215" t="s">
        <v>126</v>
      </c>
      <c r="AT328" s="215" t="s">
        <v>121</v>
      </c>
      <c r="AU328" s="215" t="s">
        <v>81</v>
      </c>
      <c r="AY328" s="17" t="s">
        <v>119</v>
      </c>
      <c r="BE328" s="216">
        <f>IF(N328="základní",J328,0)</f>
        <v>0</v>
      </c>
      <c r="BF328" s="216">
        <f>IF(N328="snížená",J328,0)</f>
        <v>0</v>
      </c>
      <c r="BG328" s="216">
        <f>IF(N328="zákl. přenesená",J328,0)</f>
        <v>0</v>
      </c>
      <c r="BH328" s="216">
        <f>IF(N328="sníž. přenesená",J328,0)</f>
        <v>0</v>
      </c>
      <c r="BI328" s="216">
        <f>IF(N328="nulová",J328,0)</f>
        <v>0</v>
      </c>
      <c r="BJ328" s="17" t="s">
        <v>77</v>
      </c>
      <c r="BK328" s="216">
        <f>ROUND(I328*H328,2)</f>
        <v>0</v>
      </c>
      <c r="BL328" s="17" t="s">
        <v>126</v>
      </c>
      <c r="BM328" s="215" t="s">
        <v>405</v>
      </c>
    </row>
    <row r="329" s="2" customFormat="1">
      <c r="A329" s="38"/>
      <c r="B329" s="39"/>
      <c r="C329" s="40"/>
      <c r="D329" s="217" t="s">
        <v>128</v>
      </c>
      <c r="E329" s="40"/>
      <c r="F329" s="218" t="s">
        <v>406</v>
      </c>
      <c r="G329" s="40"/>
      <c r="H329" s="40"/>
      <c r="I329" s="219"/>
      <c r="J329" s="40"/>
      <c r="K329" s="40"/>
      <c r="L329" s="44"/>
      <c r="M329" s="220"/>
      <c r="N329" s="221"/>
      <c r="O329" s="84"/>
      <c r="P329" s="84"/>
      <c r="Q329" s="84"/>
      <c r="R329" s="84"/>
      <c r="S329" s="84"/>
      <c r="T329" s="85"/>
      <c r="U329" s="38"/>
      <c r="V329" s="38"/>
      <c r="W329" s="38"/>
      <c r="X329" s="38"/>
      <c r="Y329" s="38"/>
      <c r="Z329" s="38"/>
      <c r="AA329" s="38"/>
      <c r="AB329" s="38"/>
      <c r="AC329" s="38"/>
      <c r="AD329" s="38"/>
      <c r="AE329" s="38"/>
      <c r="AT329" s="17" t="s">
        <v>128</v>
      </c>
      <c r="AU329" s="17" t="s">
        <v>81</v>
      </c>
    </row>
    <row r="330" s="2" customFormat="1" ht="24.15" customHeight="1">
      <c r="A330" s="38"/>
      <c r="B330" s="39"/>
      <c r="C330" s="204" t="s">
        <v>407</v>
      </c>
      <c r="D330" s="204" t="s">
        <v>121</v>
      </c>
      <c r="E330" s="205" t="s">
        <v>408</v>
      </c>
      <c r="F330" s="206" t="s">
        <v>409</v>
      </c>
      <c r="G330" s="207" t="s">
        <v>124</v>
      </c>
      <c r="H330" s="208">
        <v>127</v>
      </c>
      <c r="I330" s="209"/>
      <c r="J330" s="210">
        <f>ROUND(I330*H330,2)</f>
        <v>0</v>
      </c>
      <c r="K330" s="206" t="s">
        <v>125</v>
      </c>
      <c r="L330" s="44"/>
      <c r="M330" s="211" t="s">
        <v>19</v>
      </c>
      <c r="N330" s="212" t="s">
        <v>43</v>
      </c>
      <c r="O330" s="84"/>
      <c r="P330" s="213">
        <f>O330*H330</f>
        <v>0</v>
      </c>
      <c r="Q330" s="213">
        <v>0</v>
      </c>
      <c r="R330" s="213">
        <f>Q330*H330</f>
        <v>0</v>
      </c>
      <c r="S330" s="213">
        <v>0</v>
      </c>
      <c r="T330" s="214">
        <f>S330*H330</f>
        <v>0</v>
      </c>
      <c r="U330" s="38"/>
      <c r="V330" s="38"/>
      <c r="W330" s="38"/>
      <c r="X330" s="38"/>
      <c r="Y330" s="38"/>
      <c r="Z330" s="38"/>
      <c r="AA330" s="38"/>
      <c r="AB330" s="38"/>
      <c r="AC330" s="38"/>
      <c r="AD330" s="38"/>
      <c r="AE330" s="38"/>
      <c r="AR330" s="215" t="s">
        <v>126</v>
      </c>
      <c r="AT330" s="215" t="s">
        <v>121</v>
      </c>
      <c r="AU330" s="215" t="s">
        <v>81</v>
      </c>
      <c r="AY330" s="17" t="s">
        <v>119</v>
      </c>
      <c r="BE330" s="216">
        <f>IF(N330="základní",J330,0)</f>
        <v>0</v>
      </c>
      <c r="BF330" s="216">
        <f>IF(N330="snížená",J330,0)</f>
        <v>0</v>
      </c>
      <c r="BG330" s="216">
        <f>IF(N330="zákl. přenesená",J330,0)</f>
        <v>0</v>
      </c>
      <c r="BH330" s="216">
        <f>IF(N330="sníž. přenesená",J330,0)</f>
        <v>0</v>
      </c>
      <c r="BI330" s="216">
        <f>IF(N330="nulová",J330,0)</f>
        <v>0</v>
      </c>
      <c r="BJ330" s="17" t="s">
        <v>77</v>
      </c>
      <c r="BK330" s="216">
        <f>ROUND(I330*H330,2)</f>
        <v>0</v>
      </c>
      <c r="BL330" s="17" t="s">
        <v>126</v>
      </c>
      <c r="BM330" s="215" t="s">
        <v>410</v>
      </c>
    </row>
    <row r="331" s="2" customFormat="1">
      <c r="A331" s="38"/>
      <c r="B331" s="39"/>
      <c r="C331" s="40"/>
      <c r="D331" s="217" t="s">
        <v>128</v>
      </c>
      <c r="E331" s="40"/>
      <c r="F331" s="218" t="s">
        <v>411</v>
      </c>
      <c r="G331" s="40"/>
      <c r="H331" s="40"/>
      <c r="I331" s="219"/>
      <c r="J331" s="40"/>
      <c r="K331" s="40"/>
      <c r="L331" s="44"/>
      <c r="M331" s="220"/>
      <c r="N331" s="221"/>
      <c r="O331" s="84"/>
      <c r="P331" s="84"/>
      <c r="Q331" s="84"/>
      <c r="R331" s="84"/>
      <c r="S331" s="84"/>
      <c r="T331" s="85"/>
      <c r="U331" s="38"/>
      <c r="V331" s="38"/>
      <c r="W331" s="38"/>
      <c r="X331" s="38"/>
      <c r="Y331" s="38"/>
      <c r="Z331" s="38"/>
      <c r="AA331" s="38"/>
      <c r="AB331" s="38"/>
      <c r="AC331" s="38"/>
      <c r="AD331" s="38"/>
      <c r="AE331" s="38"/>
      <c r="AT331" s="17" t="s">
        <v>128</v>
      </c>
      <c r="AU331" s="17" t="s">
        <v>81</v>
      </c>
    </row>
    <row r="332" s="2" customFormat="1" ht="16.5" customHeight="1">
      <c r="A332" s="38"/>
      <c r="B332" s="39"/>
      <c r="C332" s="256" t="s">
        <v>412</v>
      </c>
      <c r="D332" s="256" t="s">
        <v>397</v>
      </c>
      <c r="E332" s="257" t="s">
        <v>413</v>
      </c>
      <c r="F332" s="258" t="s">
        <v>414</v>
      </c>
      <c r="G332" s="259" t="s">
        <v>415</v>
      </c>
      <c r="H332" s="260">
        <v>2.54</v>
      </c>
      <c r="I332" s="261"/>
      <c r="J332" s="262">
        <f>ROUND(I332*H332,2)</f>
        <v>0</v>
      </c>
      <c r="K332" s="258" t="s">
        <v>125</v>
      </c>
      <c r="L332" s="263"/>
      <c r="M332" s="264" t="s">
        <v>19</v>
      </c>
      <c r="N332" s="265" t="s">
        <v>43</v>
      </c>
      <c r="O332" s="84"/>
      <c r="P332" s="213">
        <f>O332*H332</f>
        <v>0</v>
      </c>
      <c r="Q332" s="213">
        <v>0.001</v>
      </c>
      <c r="R332" s="213">
        <f>Q332*H332</f>
        <v>0.0025400000000000002</v>
      </c>
      <c r="S332" s="213">
        <v>0</v>
      </c>
      <c r="T332" s="214">
        <f>S332*H332</f>
        <v>0</v>
      </c>
      <c r="U332" s="38"/>
      <c r="V332" s="38"/>
      <c r="W332" s="38"/>
      <c r="X332" s="38"/>
      <c r="Y332" s="38"/>
      <c r="Z332" s="38"/>
      <c r="AA332" s="38"/>
      <c r="AB332" s="38"/>
      <c r="AC332" s="38"/>
      <c r="AD332" s="38"/>
      <c r="AE332" s="38"/>
      <c r="AR332" s="215" t="s">
        <v>185</v>
      </c>
      <c r="AT332" s="215" t="s">
        <v>397</v>
      </c>
      <c r="AU332" s="215" t="s">
        <v>81</v>
      </c>
      <c r="AY332" s="17" t="s">
        <v>119</v>
      </c>
      <c r="BE332" s="216">
        <f>IF(N332="základní",J332,0)</f>
        <v>0</v>
      </c>
      <c r="BF332" s="216">
        <f>IF(N332="snížená",J332,0)</f>
        <v>0</v>
      </c>
      <c r="BG332" s="216">
        <f>IF(N332="zákl. přenesená",J332,0)</f>
        <v>0</v>
      </c>
      <c r="BH332" s="216">
        <f>IF(N332="sníž. přenesená",J332,0)</f>
        <v>0</v>
      </c>
      <c r="BI332" s="216">
        <f>IF(N332="nulová",J332,0)</f>
        <v>0</v>
      </c>
      <c r="BJ332" s="17" t="s">
        <v>77</v>
      </c>
      <c r="BK332" s="216">
        <f>ROUND(I332*H332,2)</f>
        <v>0</v>
      </c>
      <c r="BL332" s="17" t="s">
        <v>126</v>
      </c>
      <c r="BM332" s="215" t="s">
        <v>416</v>
      </c>
    </row>
    <row r="333" s="14" customFormat="1">
      <c r="A333" s="14"/>
      <c r="B333" s="234"/>
      <c r="C333" s="235"/>
      <c r="D333" s="222" t="s">
        <v>132</v>
      </c>
      <c r="E333" s="235"/>
      <c r="F333" s="237" t="s">
        <v>417</v>
      </c>
      <c r="G333" s="235"/>
      <c r="H333" s="238">
        <v>2.54</v>
      </c>
      <c r="I333" s="239"/>
      <c r="J333" s="235"/>
      <c r="K333" s="235"/>
      <c r="L333" s="240"/>
      <c r="M333" s="241"/>
      <c r="N333" s="242"/>
      <c r="O333" s="242"/>
      <c r="P333" s="242"/>
      <c r="Q333" s="242"/>
      <c r="R333" s="242"/>
      <c r="S333" s="242"/>
      <c r="T333" s="243"/>
      <c r="U333" s="14"/>
      <c r="V333" s="14"/>
      <c r="W333" s="14"/>
      <c r="X333" s="14"/>
      <c r="Y333" s="14"/>
      <c r="Z333" s="14"/>
      <c r="AA333" s="14"/>
      <c r="AB333" s="14"/>
      <c r="AC333" s="14"/>
      <c r="AD333" s="14"/>
      <c r="AE333" s="14"/>
      <c r="AT333" s="244" t="s">
        <v>132</v>
      </c>
      <c r="AU333" s="244" t="s">
        <v>81</v>
      </c>
      <c r="AV333" s="14" t="s">
        <v>81</v>
      </c>
      <c r="AW333" s="14" t="s">
        <v>4</v>
      </c>
      <c r="AX333" s="14" t="s">
        <v>77</v>
      </c>
      <c r="AY333" s="244" t="s">
        <v>119</v>
      </c>
    </row>
    <row r="334" s="2" customFormat="1" ht="21.75" customHeight="1">
      <c r="A334" s="38"/>
      <c r="B334" s="39"/>
      <c r="C334" s="204" t="s">
        <v>418</v>
      </c>
      <c r="D334" s="204" t="s">
        <v>121</v>
      </c>
      <c r="E334" s="205" t="s">
        <v>419</v>
      </c>
      <c r="F334" s="206" t="s">
        <v>420</v>
      </c>
      <c r="G334" s="207" t="s">
        <v>124</v>
      </c>
      <c r="H334" s="208">
        <v>3473</v>
      </c>
      <c r="I334" s="209"/>
      <c r="J334" s="210">
        <f>ROUND(I334*H334,2)</f>
        <v>0</v>
      </c>
      <c r="K334" s="206" t="s">
        <v>125</v>
      </c>
      <c r="L334" s="44"/>
      <c r="M334" s="211" t="s">
        <v>19</v>
      </c>
      <c r="N334" s="212" t="s">
        <v>43</v>
      </c>
      <c r="O334" s="84"/>
      <c r="P334" s="213">
        <f>O334*H334</f>
        <v>0</v>
      </c>
      <c r="Q334" s="213">
        <v>0</v>
      </c>
      <c r="R334" s="213">
        <f>Q334*H334</f>
        <v>0</v>
      </c>
      <c r="S334" s="213">
        <v>0</v>
      </c>
      <c r="T334" s="214">
        <f>S334*H334</f>
        <v>0</v>
      </c>
      <c r="U334" s="38"/>
      <c r="V334" s="38"/>
      <c r="W334" s="38"/>
      <c r="X334" s="38"/>
      <c r="Y334" s="38"/>
      <c r="Z334" s="38"/>
      <c r="AA334" s="38"/>
      <c r="AB334" s="38"/>
      <c r="AC334" s="38"/>
      <c r="AD334" s="38"/>
      <c r="AE334" s="38"/>
      <c r="AR334" s="215" t="s">
        <v>126</v>
      </c>
      <c r="AT334" s="215" t="s">
        <v>121</v>
      </c>
      <c r="AU334" s="215" t="s">
        <v>81</v>
      </c>
      <c r="AY334" s="17" t="s">
        <v>119</v>
      </c>
      <c r="BE334" s="216">
        <f>IF(N334="základní",J334,0)</f>
        <v>0</v>
      </c>
      <c r="BF334" s="216">
        <f>IF(N334="snížená",J334,0)</f>
        <v>0</v>
      </c>
      <c r="BG334" s="216">
        <f>IF(N334="zákl. přenesená",J334,0)</f>
        <v>0</v>
      </c>
      <c r="BH334" s="216">
        <f>IF(N334="sníž. přenesená",J334,0)</f>
        <v>0</v>
      </c>
      <c r="BI334" s="216">
        <f>IF(N334="nulová",J334,0)</f>
        <v>0</v>
      </c>
      <c r="BJ334" s="17" t="s">
        <v>77</v>
      </c>
      <c r="BK334" s="216">
        <f>ROUND(I334*H334,2)</f>
        <v>0</v>
      </c>
      <c r="BL334" s="17" t="s">
        <v>126</v>
      </c>
      <c r="BM334" s="215" t="s">
        <v>421</v>
      </c>
    </row>
    <row r="335" s="2" customFormat="1">
      <c r="A335" s="38"/>
      <c r="B335" s="39"/>
      <c r="C335" s="40"/>
      <c r="D335" s="217" t="s">
        <v>128</v>
      </c>
      <c r="E335" s="40"/>
      <c r="F335" s="218" t="s">
        <v>422</v>
      </c>
      <c r="G335" s="40"/>
      <c r="H335" s="40"/>
      <c r="I335" s="219"/>
      <c r="J335" s="40"/>
      <c r="K335" s="40"/>
      <c r="L335" s="44"/>
      <c r="M335" s="220"/>
      <c r="N335" s="221"/>
      <c r="O335" s="84"/>
      <c r="P335" s="84"/>
      <c r="Q335" s="84"/>
      <c r="R335" s="84"/>
      <c r="S335" s="84"/>
      <c r="T335" s="85"/>
      <c r="U335" s="38"/>
      <c r="V335" s="38"/>
      <c r="W335" s="38"/>
      <c r="X335" s="38"/>
      <c r="Y335" s="38"/>
      <c r="Z335" s="38"/>
      <c r="AA335" s="38"/>
      <c r="AB335" s="38"/>
      <c r="AC335" s="38"/>
      <c r="AD335" s="38"/>
      <c r="AE335" s="38"/>
      <c r="AT335" s="17" t="s">
        <v>128</v>
      </c>
      <c r="AU335" s="17" t="s">
        <v>81</v>
      </c>
    </row>
    <row r="336" s="13" customFormat="1">
      <c r="A336" s="13"/>
      <c r="B336" s="224"/>
      <c r="C336" s="225"/>
      <c r="D336" s="222" t="s">
        <v>132</v>
      </c>
      <c r="E336" s="226" t="s">
        <v>19</v>
      </c>
      <c r="F336" s="227" t="s">
        <v>423</v>
      </c>
      <c r="G336" s="225"/>
      <c r="H336" s="226" t="s">
        <v>19</v>
      </c>
      <c r="I336" s="228"/>
      <c r="J336" s="225"/>
      <c r="K336" s="225"/>
      <c r="L336" s="229"/>
      <c r="M336" s="230"/>
      <c r="N336" s="231"/>
      <c r="O336" s="231"/>
      <c r="P336" s="231"/>
      <c r="Q336" s="231"/>
      <c r="R336" s="231"/>
      <c r="S336" s="231"/>
      <c r="T336" s="232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T336" s="233" t="s">
        <v>132</v>
      </c>
      <c r="AU336" s="233" t="s">
        <v>81</v>
      </c>
      <c r="AV336" s="13" t="s">
        <v>77</v>
      </c>
      <c r="AW336" s="13" t="s">
        <v>33</v>
      </c>
      <c r="AX336" s="13" t="s">
        <v>72</v>
      </c>
      <c r="AY336" s="233" t="s">
        <v>119</v>
      </c>
    </row>
    <row r="337" s="14" customFormat="1">
      <c r="A337" s="14"/>
      <c r="B337" s="234"/>
      <c r="C337" s="235"/>
      <c r="D337" s="222" t="s">
        <v>132</v>
      </c>
      <c r="E337" s="236" t="s">
        <v>19</v>
      </c>
      <c r="F337" s="237" t="s">
        <v>424</v>
      </c>
      <c r="G337" s="235"/>
      <c r="H337" s="238">
        <v>2074</v>
      </c>
      <c r="I337" s="239"/>
      <c r="J337" s="235"/>
      <c r="K337" s="235"/>
      <c r="L337" s="240"/>
      <c r="M337" s="241"/>
      <c r="N337" s="242"/>
      <c r="O337" s="242"/>
      <c r="P337" s="242"/>
      <c r="Q337" s="242"/>
      <c r="R337" s="242"/>
      <c r="S337" s="242"/>
      <c r="T337" s="243"/>
      <c r="U337" s="14"/>
      <c r="V337" s="14"/>
      <c r="W337" s="14"/>
      <c r="X337" s="14"/>
      <c r="Y337" s="14"/>
      <c r="Z337" s="14"/>
      <c r="AA337" s="14"/>
      <c r="AB337" s="14"/>
      <c r="AC337" s="14"/>
      <c r="AD337" s="14"/>
      <c r="AE337" s="14"/>
      <c r="AT337" s="244" t="s">
        <v>132</v>
      </c>
      <c r="AU337" s="244" t="s">
        <v>81</v>
      </c>
      <c r="AV337" s="14" t="s">
        <v>81</v>
      </c>
      <c r="AW337" s="14" t="s">
        <v>33</v>
      </c>
      <c r="AX337" s="14" t="s">
        <v>72</v>
      </c>
      <c r="AY337" s="244" t="s">
        <v>119</v>
      </c>
    </row>
    <row r="338" s="13" customFormat="1">
      <c r="A338" s="13"/>
      <c r="B338" s="224"/>
      <c r="C338" s="225"/>
      <c r="D338" s="222" t="s">
        <v>132</v>
      </c>
      <c r="E338" s="226" t="s">
        <v>19</v>
      </c>
      <c r="F338" s="227" t="s">
        <v>425</v>
      </c>
      <c r="G338" s="225"/>
      <c r="H338" s="226" t="s">
        <v>19</v>
      </c>
      <c r="I338" s="228"/>
      <c r="J338" s="225"/>
      <c r="K338" s="225"/>
      <c r="L338" s="229"/>
      <c r="M338" s="230"/>
      <c r="N338" s="231"/>
      <c r="O338" s="231"/>
      <c r="P338" s="231"/>
      <c r="Q338" s="231"/>
      <c r="R338" s="231"/>
      <c r="S338" s="231"/>
      <c r="T338" s="232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233" t="s">
        <v>132</v>
      </c>
      <c r="AU338" s="233" t="s">
        <v>81</v>
      </c>
      <c r="AV338" s="13" t="s">
        <v>77</v>
      </c>
      <c r="AW338" s="13" t="s">
        <v>33</v>
      </c>
      <c r="AX338" s="13" t="s">
        <v>72</v>
      </c>
      <c r="AY338" s="233" t="s">
        <v>119</v>
      </c>
    </row>
    <row r="339" s="14" customFormat="1">
      <c r="A339" s="14"/>
      <c r="B339" s="234"/>
      <c r="C339" s="235"/>
      <c r="D339" s="222" t="s">
        <v>132</v>
      </c>
      <c r="E339" s="236" t="s">
        <v>19</v>
      </c>
      <c r="F339" s="237" t="s">
        <v>426</v>
      </c>
      <c r="G339" s="235"/>
      <c r="H339" s="238">
        <v>1399</v>
      </c>
      <c r="I339" s="239"/>
      <c r="J339" s="235"/>
      <c r="K339" s="235"/>
      <c r="L339" s="240"/>
      <c r="M339" s="241"/>
      <c r="N339" s="242"/>
      <c r="O339" s="242"/>
      <c r="P339" s="242"/>
      <c r="Q339" s="242"/>
      <c r="R339" s="242"/>
      <c r="S339" s="242"/>
      <c r="T339" s="243"/>
      <c r="U339" s="14"/>
      <c r="V339" s="14"/>
      <c r="W339" s="14"/>
      <c r="X339" s="14"/>
      <c r="Y339" s="14"/>
      <c r="Z339" s="14"/>
      <c r="AA339" s="14"/>
      <c r="AB339" s="14"/>
      <c r="AC339" s="14"/>
      <c r="AD339" s="14"/>
      <c r="AE339" s="14"/>
      <c r="AT339" s="244" t="s">
        <v>132</v>
      </c>
      <c r="AU339" s="244" t="s">
        <v>81</v>
      </c>
      <c r="AV339" s="14" t="s">
        <v>81</v>
      </c>
      <c r="AW339" s="14" t="s">
        <v>33</v>
      </c>
      <c r="AX339" s="14" t="s">
        <v>72</v>
      </c>
      <c r="AY339" s="244" t="s">
        <v>119</v>
      </c>
    </row>
    <row r="340" s="15" customFormat="1">
      <c r="A340" s="15"/>
      <c r="B340" s="245"/>
      <c r="C340" s="246"/>
      <c r="D340" s="222" t="s">
        <v>132</v>
      </c>
      <c r="E340" s="247" t="s">
        <v>19</v>
      </c>
      <c r="F340" s="248" t="s">
        <v>150</v>
      </c>
      <c r="G340" s="246"/>
      <c r="H340" s="249">
        <v>3473</v>
      </c>
      <c r="I340" s="250"/>
      <c r="J340" s="246"/>
      <c r="K340" s="246"/>
      <c r="L340" s="251"/>
      <c r="M340" s="252"/>
      <c r="N340" s="253"/>
      <c r="O340" s="253"/>
      <c r="P340" s="253"/>
      <c r="Q340" s="253"/>
      <c r="R340" s="253"/>
      <c r="S340" s="253"/>
      <c r="T340" s="254"/>
      <c r="U340" s="15"/>
      <c r="V340" s="15"/>
      <c r="W340" s="15"/>
      <c r="X340" s="15"/>
      <c r="Y340" s="15"/>
      <c r="Z340" s="15"/>
      <c r="AA340" s="15"/>
      <c r="AB340" s="15"/>
      <c r="AC340" s="15"/>
      <c r="AD340" s="15"/>
      <c r="AE340" s="15"/>
      <c r="AT340" s="255" t="s">
        <v>132</v>
      </c>
      <c r="AU340" s="255" t="s">
        <v>81</v>
      </c>
      <c r="AV340" s="15" t="s">
        <v>126</v>
      </c>
      <c r="AW340" s="15" t="s">
        <v>33</v>
      </c>
      <c r="AX340" s="15" t="s">
        <v>77</v>
      </c>
      <c r="AY340" s="255" t="s">
        <v>119</v>
      </c>
    </row>
    <row r="341" s="12" customFormat="1" ht="22.8" customHeight="1">
      <c r="A341" s="12"/>
      <c r="B341" s="188"/>
      <c r="C341" s="189"/>
      <c r="D341" s="190" t="s">
        <v>71</v>
      </c>
      <c r="E341" s="202" t="s">
        <v>81</v>
      </c>
      <c r="F341" s="202" t="s">
        <v>427</v>
      </c>
      <c r="G341" s="189"/>
      <c r="H341" s="189"/>
      <c r="I341" s="192"/>
      <c r="J341" s="203">
        <f>BK341</f>
        <v>0</v>
      </c>
      <c r="K341" s="189"/>
      <c r="L341" s="194"/>
      <c r="M341" s="195"/>
      <c r="N341" s="196"/>
      <c r="O341" s="196"/>
      <c r="P341" s="197">
        <f>SUM(P342:P351)</f>
        <v>0</v>
      </c>
      <c r="Q341" s="196"/>
      <c r="R341" s="197">
        <f>SUM(R342:R351)</f>
        <v>0.0290008</v>
      </c>
      <c r="S341" s="196"/>
      <c r="T341" s="198">
        <f>SUM(T342:T351)</f>
        <v>0</v>
      </c>
      <c r="U341" s="12"/>
      <c r="V341" s="12"/>
      <c r="W341" s="12"/>
      <c r="X341" s="12"/>
      <c r="Y341" s="12"/>
      <c r="Z341" s="12"/>
      <c r="AA341" s="12"/>
      <c r="AB341" s="12"/>
      <c r="AC341" s="12"/>
      <c r="AD341" s="12"/>
      <c r="AE341" s="12"/>
      <c r="AR341" s="199" t="s">
        <v>77</v>
      </c>
      <c r="AT341" s="200" t="s">
        <v>71</v>
      </c>
      <c r="AU341" s="200" t="s">
        <v>77</v>
      </c>
      <c r="AY341" s="199" t="s">
        <v>119</v>
      </c>
      <c r="BK341" s="201">
        <f>SUM(BK342:BK351)</f>
        <v>0</v>
      </c>
    </row>
    <row r="342" s="2" customFormat="1" ht="24.15" customHeight="1">
      <c r="A342" s="38"/>
      <c r="B342" s="39"/>
      <c r="C342" s="204" t="s">
        <v>428</v>
      </c>
      <c r="D342" s="204" t="s">
        <v>121</v>
      </c>
      <c r="E342" s="205" t="s">
        <v>429</v>
      </c>
      <c r="F342" s="206" t="s">
        <v>430</v>
      </c>
      <c r="G342" s="207" t="s">
        <v>296</v>
      </c>
      <c r="H342" s="208">
        <v>4.2000000000000002</v>
      </c>
      <c r="I342" s="209"/>
      <c r="J342" s="210">
        <f>ROUND(I342*H342,2)</f>
        <v>0</v>
      </c>
      <c r="K342" s="206" t="s">
        <v>125</v>
      </c>
      <c r="L342" s="44"/>
      <c r="M342" s="211" t="s">
        <v>19</v>
      </c>
      <c r="N342" s="212" t="s">
        <v>43</v>
      </c>
      <c r="O342" s="84"/>
      <c r="P342" s="213">
        <f>O342*H342</f>
        <v>0</v>
      </c>
      <c r="Q342" s="213">
        <v>0</v>
      </c>
      <c r="R342" s="213">
        <f>Q342*H342</f>
        <v>0</v>
      </c>
      <c r="S342" s="213">
        <v>0</v>
      </c>
      <c r="T342" s="214">
        <f>S342*H342</f>
        <v>0</v>
      </c>
      <c r="U342" s="38"/>
      <c r="V342" s="38"/>
      <c r="W342" s="38"/>
      <c r="X342" s="38"/>
      <c r="Y342" s="38"/>
      <c r="Z342" s="38"/>
      <c r="AA342" s="38"/>
      <c r="AB342" s="38"/>
      <c r="AC342" s="38"/>
      <c r="AD342" s="38"/>
      <c r="AE342" s="38"/>
      <c r="AR342" s="215" t="s">
        <v>126</v>
      </c>
      <c r="AT342" s="215" t="s">
        <v>121</v>
      </c>
      <c r="AU342" s="215" t="s">
        <v>81</v>
      </c>
      <c r="AY342" s="17" t="s">
        <v>119</v>
      </c>
      <c r="BE342" s="216">
        <f>IF(N342="základní",J342,0)</f>
        <v>0</v>
      </c>
      <c r="BF342" s="216">
        <f>IF(N342="snížená",J342,0)</f>
        <v>0</v>
      </c>
      <c r="BG342" s="216">
        <f>IF(N342="zákl. přenesená",J342,0)</f>
        <v>0</v>
      </c>
      <c r="BH342" s="216">
        <f>IF(N342="sníž. přenesená",J342,0)</f>
        <v>0</v>
      </c>
      <c r="BI342" s="216">
        <f>IF(N342="nulová",J342,0)</f>
        <v>0</v>
      </c>
      <c r="BJ342" s="17" t="s">
        <v>77</v>
      </c>
      <c r="BK342" s="216">
        <f>ROUND(I342*H342,2)</f>
        <v>0</v>
      </c>
      <c r="BL342" s="17" t="s">
        <v>126</v>
      </c>
      <c r="BM342" s="215" t="s">
        <v>431</v>
      </c>
    </row>
    <row r="343" s="2" customFormat="1">
      <c r="A343" s="38"/>
      <c r="B343" s="39"/>
      <c r="C343" s="40"/>
      <c r="D343" s="217" t="s">
        <v>128</v>
      </c>
      <c r="E343" s="40"/>
      <c r="F343" s="218" t="s">
        <v>432</v>
      </c>
      <c r="G343" s="40"/>
      <c r="H343" s="40"/>
      <c r="I343" s="219"/>
      <c r="J343" s="40"/>
      <c r="K343" s="40"/>
      <c r="L343" s="44"/>
      <c r="M343" s="220"/>
      <c r="N343" s="221"/>
      <c r="O343" s="84"/>
      <c r="P343" s="84"/>
      <c r="Q343" s="84"/>
      <c r="R343" s="84"/>
      <c r="S343" s="84"/>
      <c r="T343" s="85"/>
      <c r="U343" s="38"/>
      <c r="V343" s="38"/>
      <c r="W343" s="38"/>
      <c r="X343" s="38"/>
      <c r="Y343" s="38"/>
      <c r="Z343" s="38"/>
      <c r="AA343" s="38"/>
      <c r="AB343" s="38"/>
      <c r="AC343" s="38"/>
      <c r="AD343" s="38"/>
      <c r="AE343" s="38"/>
      <c r="AT343" s="17" t="s">
        <v>128</v>
      </c>
      <c r="AU343" s="17" t="s">
        <v>81</v>
      </c>
    </row>
    <row r="344" s="13" customFormat="1">
      <c r="A344" s="13"/>
      <c r="B344" s="224"/>
      <c r="C344" s="225"/>
      <c r="D344" s="222" t="s">
        <v>132</v>
      </c>
      <c r="E344" s="226" t="s">
        <v>19</v>
      </c>
      <c r="F344" s="227" t="s">
        <v>347</v>
      </c>
      <c r="G344" s="225"/>
      <c r="H344" s="226" t="s">
        <v>19</v>
      </c>
      <c r="I344" s="228"/>
      <c r="J344" s="225"/>
      <c r="K344" s="225"/>
      <c r="L344" s="229"/>
      <c r="M344" s="230"/>
      <c r="N344" s="231"/>
      <c r="O344" s="231"/>
      <c r="P344" s="231"/>
      <c r="Q344" s="231"/>
      <c r="R344" s="231"/>
      <c r="S344" s="231"/>
      <c r="T344" s="232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233" t="s">
        <v>132</v>
      </c>
      <c r="AU344" s="233" t="s">
        <v>81</v>
      </c>
      <c r="AV344" s="13" t="s">
        <v>77</v>
      </c>
      <c r="AW344" s="13" t="s">
        <v>33</v>
      </c>
      <c r="AX344" s="13" t="s">
        <v>72</v>
      </c>
      <c r="AY344" s="233" t="s">
        <v>119</v>
      </c>
    </row>
    <row r="345" s="14" customFormat="1">
      <c r="A345" s="14"/>
      <c r="B345" s="234"/>
      <c r="C345" s="235"/>
      <c r="D345" s="222" t="s">
        <v>132</v>
      </c>
      <c r="E345" s="236" t="s">
        <v>19</v>
      </c>
      <c r="F345" s="237" t="s">
        <v>348</v>
      </c>
      <c r="G345" s="235"/>
      <c r="H345" s="238">
        <v>4.2000000000000002</v>
      </c>
      <c r="I345" s="239"/>
      <c r="J345" s="235"/>
      <c r="K345" s="235"/>
      <c r="L345" s="240"/>
      <c r="M345" s="241"/>
      <c r="N345" s="242"/>
      <c r="O345" s="242"/>
      <c r="P345" s="242"/>
      <c r="Q345" s="242"/>
      <c r="R345" s="242"/>
      <c r="S345" s="242"/>
      <c r="T345" s="243"/>
      <c r="U345" s="14"/>
      <c r="V345" s="14"/>
      <c r="W345" s="14"/>
      <c r="X345" s="14"/>
      <c r="Y345" s="14"/>
      <c r="Z345" s="14"/>
      <c r="AA345" s="14"/>
      <c r="AB345" s="14"/>
      <c r="AC345" s="14"/>
      <c r="AD345" s="14"/>
      <c r="AE345" s="14"/>
      <c r="AT345" s="244" t="s">
        <v>132</v>
      </c>
      <c r="AU345" s="244" t="s">
        <v>81</v>
      </c>
      <c r="AV345" s="14" t="s">
        <v>81</v>
      </c>
      <c r="AW345" s="14" t="s">
        <v>33</v>
      </c>
      <c r="AX345" s="14" t="s">
        <v>77</v>
      </c>
      <c r="AY345" s="244" t="s">
        <v>119</v>
      </c>
    </row>
    <row r="346" s="2" customFormat="1" ht="24.15" customHeight="1">
      <c r="A346" s="38"/>
      <c r="B346" s="39"/>
      <c r="C346" s="204" t="s">
        <v>433</v>
      </c>
      <c r="D346" s="204" t="s">
        <v>121</v>
      </c>
      <c r="E346" s="205" t="s">
        <v>434</v>
      </c>
      <c r="F346" s="206" t="s">
        <v>435</v>
      </c>
      <c r="G346" s="207" t="s">
        <v>124</v>
      </c>
      <c r="H346" s="208">
        <v>37</v>
      </c>
      <c r="I346" s="209"/>
      <c r="J346" s="210">
        <f>ROUND(I346*H346,2)</f>
        <v>0</v>
      </c>
      <c r="K346" s="206" t="s">
        <v>125</v>
      </c>
      <c r="L346" s="44"/>
      <c r="M346" s="211" t="s">
        <v>19</v>
      </c>
      <c r="N346" s="212" t="s">
        <v>43</v>
      </c>
      <c r="O346" s="84"/>
      <c r="P346" s="213">
        <f>O346*H346</f>
        <v>0</v>
      </c>
      <c r="Q346" s="213">
        <v>0.00031</v>
      </c>
      <c r="R346" s="213">
        <f>Q346*H346</f>
        <v>0.011469999999999999</v>
      </c>
      <c r="S346" s="213">
        <v>0</v>
      </c>
      <c r="T346" s="214">
        <f>S346*H346</f>
        <v>0</v>
      </c>
      <c r="U346" s="38"/>
      <c r="V346" s="38"/>
      <c r="W346" s="38"/>
      <c r="X346" s="38"/>
      <c r="Y346" s="38"/>
      <c r="Z346" s="38"/>
      <c r="AA346" s="38"/>
      <c r="AB346" s="38"/>
      <c r="AC346" s="38"/>
      <c r="AD346" s="38"/>
      <c r="AE346" s="38"/>
      <c r="AR346" s="215" t="s">
        <v>126</v>
      </c>
      <c r="AT346" s="215" t="s">
        <v>121</v>
      </c>
      <c r="AU346" s="215" t="s">
        <v>81</v>
      </c>
      <c r="AY346" s="17" t="s">
        <v>119</v>
      </c>
      <c r="BE346" s="216">
        <f>IF(N346="základní",J346,0)</f>
        <v>0</v>
      </c>
      <c r="BF346" s="216">
        <f>IF(N346="snížená",J346,0)</f>
        <v>0</v>
      </c>
      <c r="BG346" s="216">
        <f>IF(N346="zákl. přenesená",J346,0)</f>
        <v>0</v>
      </c>
      <c r="BH346" s="216">
        <f>IF(N346="sníž. přenesená",J346,0)</f>
        <v>0</v>
      </c>
      <c r="BI346" s="216">
        <f>IF(N346="nulová",J346,0)</f>
        <v>0</v>
      </c>
      <c r="BJ346" s="17" t="s">
        <v>77</v>
      </c>
      <c r="BK346" s="216">
        <f>ROUND(I346*H346,2)</f>
        <v>0</v>
      </c>
      <c r="BL346" s="17" t="s">
        <v>126</v>
      </c>
      <c r="BM346" s="215" t="s">
        <v>436</v>
      </c>
    </row>
    <row r="347" s="2" customFormat="1">
      <c r="A347" s="38"/>
      <c r="B347" s="39"/>
      <c r="C347" s="40"/>
      <c r="D347" s="217" t="s">
        <v>128</v>
      </c>
      <c r="E347" s="40"/>
      <c r="F347" s="218" t="s">
        <v>437</v>
      </c>
      <c r="G347" s="40"/>
      <c r="H347" s="40"/>
      <c r="I347" s="219"/>
      <c r="J347" s="40"/>
      <c r="K347" s="40"/>
      <c r="L347" s="44"/>
      <c r="M347" s="220"/>
      <c r="N347" s="221"/>
      <c r="O347" s="84"/>
      <c r="P347" s="84"/>
      <c r="Q347" s="84"/>
      <c r="R347" s="84"/>
      <c r="S347" s="84"/>
      <c r="T347" s="85"/>
      <c r="U347" s="38"/>
      <c r="V347" s="38"/>
      <c r="W347" s="38"/>
      <c r="X347" s="38"/>
      <c r="Y347" s="38"/>
      <c r="Z347" s="38"/>
      <c r="AA347" s="38"/>
      <c r="AB347" s="38"/>
      <c r="AC347" s="38"/>
      <c r="AD347" s="38"/>
      <c r="AE347" s="38"/>
      <c r="AT347" s="17" t="s">
        <v>128</v>
      </c>
      <c r="AU347" s="17" t="s">
        <v>81</v>
      </c>
    </row>
    <row r="348" s="13" customFormat="1">
      <c r="A348" s="13"/>
      <c r="B348" s="224"/>
      <c r="C348" s="225"/>
      <c r="D348" s="222" t="s">
        <v>132</v>
      </c>
      <c r="E348" s="226" t="s">
        <v>19</v>
      </c>
      <c r="F348" s="227" t="s">
        <v>347</v>
      </c>
      <c r="G348" s="225"/>
      <c r="H348" s="226" t="s">
        <v>19</v>
      </c>
      <c r="I348" s="228"/>
      <c r="J348" s="225"/>
      <c r="K348" s="225"/>
      <c r="L348" s="229"/>
      <c r="M348" s="230"/>
      <c r="N348" s="231"/>
      <c r="O348" s="231"/>
      <c r="P348" s="231"/>
      <c r="Q348" s="231"/>
      <c r="R348" s="231"/>
      <c r="S348" s="231"/>
      <c r="T348" s="232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T348" s="233" t="s">
        <v>132</v>
      </c>
      <c r="AU348" s="233" t="s">
        <v>81</v>
      </c>
      <c r="AV348" s="13" t="s">
        <v>77</v>
      </c>
      <c r="AW348" s="13" t="s">
        <v>33</v>
      </c>
      <c r="AX348" s="13" t="s">
        <v>72</v>
      </c>
      <c r="AY348" s="233" t="s">
        <v>119</v>
      </c>
    </row>
    <row r="349" s="14" customFormat="1">
      <c r="A349" s="14"/>
      <c r="B349" s="234"/>
      <c r="C349" s="235"/>
      <c r="D349" s="222" t="s">
        <v>132</v>
      </c>
      <c r="E349" s="236" t="s">
        <v>19</v>
      </c>
      <c r="F349" s="237" t="s">
        <v>438</v>
      </c>
      <c r="G349" s="235"/>
      <c r="H349" s="238">
        <v>37</v>
      </c>
      <c r="I349" s="239"/>
      <c r="J349" s="235"/>
      <c r="K349" s="235"/>
      <c r="L349" s="240"/>
      <c r="M349" s="241"/>
      <c r="N349" s="242"/>
      <c r="O349" s="242"/>
      <c r="P349" s="242"/>
      <c r="Q349" s="242"/>
      <c r="R349" s="242"/>
      <c r="S349" s="242"/>
      <c r="T349" s="243"/>
      <c r="U349" s="14"/>
      <c r="V349" s="14"/>
      <c r="W349" s="14"/>
      <c r="X349" s="14"/>
      <c r="Y349" s="14"/>
      <c r="Z349" s="14"/>
      <c r="AA349" s="14"/>
      <c r="AB349" s="14"/>
      <c r="AC349" s="14"/>
      <c r="AD349" s="14"/>
      <c r="AE349" s="14"/>
      <c r="AT349" s="244" t="s">
        <v>132</v>
      </c>
      <c r="AU349" s="244" t="s">
        <v>81</v>
      </c>
      <c r="AV349" s="14" t="s">
        <v>81</v>
      </c>
      <c r="AW349" s="14" t="s">
        <v>33</v>
      </c>
      <c r="AX349" s="14" t="s">
        <v>77</v>
      </c>
      <c r="AY349" s="244" t="s">
        <v>119</v>
      </c>
    </row>
    <row r="350" s="2" customFormat="1" ht="16.5" customHeight="1">
      <c r="A350" s="38"/>
      <c r="B350" s="39"/>
      <c r="C350" s="256" t="s">
        <v>439</v>
      </c>
      <c r="D350" s="256" t="s">
        <v>397</v>
      </c>
      <c r="E350" s="257" t="s">
        <v>440</v>
      </c>
      <c r="F350" s="258" t="s">
        <v>441</v>
      </c>
      <c r="G350" s="259" t="s">
        <v>124</v>
      </c>
      <c r="H350" s="260">
        <v>43.826999999999998</v>
      </c>
      <c r="I350" s="261"/>
      <c r="J350" s="262">
        <f>ROUND(I350*H350,2)</f>
        <v>0</v>
      </c>
      <c r="K350" s="258" t="s">
        <v>125</v>
      </c>
      <c r="L350" s="263"/>
      <c r="M350" s="264" t="s">
        <v>19</v>
      </c>
      <c r="N350" s="265" t="s">
        <v>43</v>
      </c>
      <c r="O350" s="84"/>
      <c r="P350" s="213">
        <f>O350*H350</f>
        <v>0</v>
      </c>
      <c r="Q350" s="213">
        <v>0.00040000000000000002</v>
      </c>
      <c r="R350" s="213">
        <f>Q350*H350</f>
        <v>0.017530799999999999</v>
      </c>
      <c r="S350" s="213">
        <v>0</v>
      </c>
      <c r="T350" s="214">
        <f>S350*H350</f>
        <v>0</v>
      </c>
      <c r="U350" s="38"/>
      <c r="V350" s="38"/>
      <c r="W350" s="38"/>
      <c r="X350" s="38"/>
      <c r="Y350" s="38"/>
      <c r="Z350" s="38"/>
      <c r="AA350" s="38"/>
      <c r="AB350" s="38"/>
      <c r="AC350" s="38"/>
      <c r="AD350" s="38"/>
      <c r="AE350" s="38"/>
      <c r="AR350" s="215" t="s">
        <v>185</v>
      </c>
      <c r="AT350" s="215" t="s">
        <v>397</v>
      </c>
      <c r="AU350" s="215" t="s">
        <v>81</v>
      </c>
      <c r="AY350" s="17" t="s">
        <v>119</v>
      </c>
      <c r="BE350" s="216">
        <f>IF(N350="základní",J350,0)</f>
        <v>0</v>
      </c>
      <c r="BF350" s="216">
        <f>IF(N350="snížená",J350,0)</f>
        <v>0</v>
      </c>
      <c r="BG350" s="216">
        <f>IF(N350="zákl. přenesená",J350,0)</f>
        <v>0</v>
      </c>
      <c r="BH350" s="216">
        <f>IF(N350="sníž. přenesená",J350,0)</f>
        <v>0</v>
      </c>
      <c r="BI350" s="216">
        <f>IF(N350="nulová",J350,0)</f>
        <v>0</v>
      </c>
      <c r="BJ350" s="17" t="s">
        <v>77</v>
      </c>
      <c r="BK350" s="216">
        <f>ROUND(I350*H350,2)</f>
        <v>0</v>
      </c>
      <c r="BL350" s="17" t="s">
        <v>126</v>
      </c>
      <c r="BM350" s="215" t="s">
        <v>442</v>
      </c>
    </row>
    <row r="351" s="14" customFormat="1">
      <c r="A351" s="14"/>
      <c r="B351" s="234"/>
      <c r="C351" s="235"/>
      <c r="D351" s="222" t="s">
        <v>132</v>
      </c>
      <c r="E351" s="235"/>
      <c r="F351" s="237" t="s">
        <v>443</v>
      </c>
      <c r="G351" s="235"/>
      <c r="H351" s="238">
        <v>43.826999999999998</v>
      </c>
      <c r="I351" s="239"/>
      <c r="J351" s="235"/>
      <c r="K351" s="235"/>
      <c r="L351" s="240"/>
      <c r="M351" s="241"/>
      <c r="N351" s="242"/>
      <c r="O351" s="242"/>
      <c r="P351" s="242"/>
      <c r="Q351" s="242"/>
      <c r="R351" s="242"/>
      <c r="S351" s="242"/>
      <c r="T351" s="243"/>
      <c r="U351" s="14"/>
      <c r="V351" s="14"/>
      <c r="W351" s="14"/>
      <c r="X351" s="14"/>
      <c r="Y351" s="14"/>
      <c r="Z351" s="14"/>
      <c r="AA351" s="14"/>
      <c r="AB351" s="14"/>
      <c r="AC351" s="14"/>
      <c r="AD351" s="14"/>
      <c r="AE351" s="14"/>
      <c r="AT351" s="244" t="s">
        <v>132</v>
      </c>
      <c r="AU351" s="244" t="s">
        <v>81</v>
      </c>
      <c r="AV351" s="14" t="s">
        <v>81</v>
      </c>
      <c r="AW351" s="14" t="s">
        <v>4</v>
      </c>
      <c r="AX351" s="14" t="s">
        <v>77</v>
      </c>
      <c r="AY351" s="244" t="s">
        <v>119</v>
      </c>
    </row>
    <row r="352" s="12" customFormat="1" ht="22.8" customHeight="1">
      <c r="A352" s="12"/>
      <c r="B352" s="188"/>
      <c r="C352" s="189"/>
      <c r="D352" s="190" t="s">
        <v>71</v>
      </c>
      <c r="E352" s="202" t="s">
        <v>141</v>
      </c>
      <c r="F352" s="202" t="s">
        <v>444</v>
      </c>
      <c r="G352" s="189"/>
      <c r="H352" s="189"/>
      <c r="I352" s="192"/>
      <c r="J352" s="203">
        <f>BK352</f>
        <v>0</v>
      </c>
      <c r="K352" s="189"/>
      <c r="L352" s="194"/>
      <c r="M352" s="195"/>
      <c r="N352" s="196"/>
      <c r="O352" s="196"/>
      <c r="P352" s="197">
        <f>SUM(P353:P360)</f>
        <v>0</v>
      </c>
      <c r="Q352" s="196"/>
      <c r="R352" s="197">
        <f>SUM(R353:R360)</f>
        <v>4.1240389999999998</v>
      </c>
      <c r="S352" s="196"/>
      <c r="T352" s="198">
        <f>SUM(T353:T360)</f>
        <v>0</v>
      </c>
      <c r="U352" s="12"/>
      <c r="V352" s="12"/>
      <c r="W352" s="12"/>
      <c r="X352" s="12"/>
      <c r="Y352" s="12"/>
      <c r="Z352" s="12"/>
      <c r="AA352" s="12"/>
      <c r="AB352" s="12"/>
      <c r="AC352" s="12"/>
      <c r="AD352" s="12"/>
      <c r="AE352" s="12"/>
      <c r="AR352" s="199" t="s">
        <v>77</v>
      </c>
      <c r="AT352" s="200" t="s">
        <v>71</v>
      </c>
      <c r="AU352" s="200" t="s">
        <v>77</v>
      </c>
      <c r="AY352" s="199" t="s">
        <v>119</v>
      </c>
      <c r="BK352" s="201">
        <f>SUM(BK353:BK360)</f>
        <v>0</v>
      </c>
    </row>
    <row r="353" s="2" customFormat="1" ht="16.5" customHeight="1">
      <c r="A353" s="38"/>
      <c r="B353" s="39"/>
      <c r="C353" s="204" t="s">
        <v>445</v>
      </c>
      <c r="D353" s="204" t="s">
        <v>121</v>
      </c>
      <c r="E353" s="205" t="s">
        <v>446</v>
      </c>
      <c r="F353" s="206" t="s">
        <v>447</v>
      </c>
      <c r="G353" s="207" t="s">
        <v>124</v>
      </c>
      <c r="H353" s="208">
        <v>15</v>
      </c>
      <c r="I353" s="209"/>
      <c r="J353" s="210">
        <f>ROUND(I353*H353,2)</f>
        <v>0</v>
      </c>
      <c r="K353" s="206" t="s">
        <v>19</v>
      </c>
      <c r="L353" s="44"/>
      <c r="M353" s="211" t="s">
        <v>19</v>
      </c>
      <c r="N353" s="212" t="s">
        <v>43</v>
      </c>
      <c r="O353" s="84"/>
      <c r="P353" s="213">
        <f>O353*H353</f>
        <v>0</v>
      </c>
      <c r="Q353" s="213">
        <v>0.11576</v>
      </c>
      <c r="R353" s="213">
        <f>Q353*H353</f>
        <v>1.7363999999999999</v>
      </c>
      <c r="S353" s="213">
        <v>0</v>
      </c>
      <c r="T353" s="214">
        <f>S353*H353</f>
        <v>0</v>
      </c>
      <c r="U353" s="38"/>
      <c r="V353" s="38"/>
      <c r="W353" s="38"/>
      <c r="X353" s="38"/>
      <c r="Y353" s="38"/>
      <c r="Z353" s="38"/>
      <c r="AA353" s="38"/>
      <c r="AB353" s="38"/>
      <c r="AC353" s="38"/>
      <c r="AD353" s="38"/>
      <c r="AE353" s="38"/>
      <c r="AR353" s="215" t="s">
        <v>126</v>
      </c>
      <c r="AT353" s="215" t="s">
        <v>121</v>
      </c>
      <c r="AU353" s="215" t="s">
        <v>81</v>
      </c>
      <c r="AY353" s="17" t="s">
        <v>119</v>
      </c>
      <c r="BE353" s="216">
        <f>IF(N353="základní",J353,0)</f>
        <v>0</v>
      </c>
      <c r="BF353" s="216">
        <f>IF(N353="snížená",J353,0)</f>
        <v>0</v>
      </c>
      <c r="BG353" s="216">
        <f>IF(N353="zákl. přenesená",J353,0)</f>
        <v>0</v>
      </c>
      <c r="BH353" s="216">
        <f>IF(N353="sníž. přenesená",J353,0)</f>
        <v>0</v>
      </c>
      <c r="BI353" s="216">
        <f>IF(N353="nulová",J353,0)</f>
        <v>0</v>
      </c>
      <c r="BJ353" s="17" t="s">
        <v>77</v>
      </c>
      <c r="BK353" s="216">
        <f>ROUND(I353*H353,2)</f>
        <v>0</v>
      </c>
      <c r="BL353" s="17" t="s">
        <v>126</v>
      </c>
      <c r="BM353" s="215" t="s">
        <v>448</v>
      </c>
    </row>
    <row r="354" s="2" customFormat="1" ht="16.5" customHeight="1">
      <c r="A354" s="38"/>
      <c r="B354" s="39"/>
      <c r="C354" s="204" t="s">
        <v>449</v>
      </c>
      <c r="D354" s="204" t="s">
        <v>121</v>
      </c>
      <c r="E354" s="205" t="s">
        <v>450</v>
      </c>
      <c r="F354" s="206" t="s">
        <v>451</v>
      </c>
      <c r="G354" s="207" t="s">
        <v>267</v>
      </c>
      <c r="H354" s="208">
        <v>4.7000000000000002</v>
      </c>
      <c r="I354" s="209"/>
      <c r="J354" s="210">
        <f>ROUND(I354*H354,2)</f>
        <v>0</v>
      </c>
      <c r="K354" s="206" t="s">
        <v>125</v>
      </c>
      <c r="L354" s="44"/>
      <c r="M354" s="211" t="s">
        <v>19</v>
      </c>
      <c r="N354" s="212" t="s">
        <v>43</v>
      </c>
      <c r="O354" s="84"/>
      <c r="P354" s="213">
        <f>O354*H354</f>
        <v>0</v>
      </c>
      <c r="Q354" s="213">
        <v>0.24127000000000001</v>
      </c>
      <c r="R354" s="213">
        <f>Q354*H354</f>
        <v>1.133969</v>
      </c>
      <c r="S354" s="213">
        <v>0</v>
      </c>
      <c r="T354" s="214">
        <f>S354*H354</f>
        <v>0</v>
      </c>
      <c r="U354" s="38"/>
      <c r="V354" s="38"/>
      <c r="W354" s="38"/>
      <c r="X354" s="38"/>
      <c r="Y354" s="38"/>
      <c r="Z354" s="38"/>
      <c r="AA354" s="38"/>
      <c r="AB354" s="38"/>
      <c r="AC354" s="38"/>
      <c r="AD354" s="38"/>
      <c r="AE354" s="38"/>
      <c r="AR354" s="215" t="s">
        <v>126</v>
      </c>
      <c r="AT354" s="215" t="s">
        <v>121</v>
      </c>
      <c r="AU354" s="215" t="s">
        <v>81</v>
      </c>
      <c r="AY354" s="17" t="s">
        <v>119</v>
      </c>
      <c r="BE354" s="216">
        <f>IF(N354="základní",J354,0)</f>
        <v>0</v>
      </c>
      <c r="BF354" s="216">
        <f>IF(N354="snížená",J354,0)</f>
        <v>0</v>
      </c>
      <c r="BG354" s="216">
        <f>IF(N354="zákl. přenesená",J354,0)</f>
        <v>0</v>
      </c>
      <c r="BH354" s="216">
        <f>IF(N354="sníž. přenesená",J354,0)</f>
        <v>0</v>
      </c>
      <c r="BI354" s="216">
        <f>IF(N354="nulová",J354,0)</f>
        <v>0</v>
      </c>
      <c r="BJ354" s="17" t="s">
        <v>77</v>
      </c>
      <c r="BK354" s="216">
        <f>ROUND(I354*H354,2)</f>
        <v>0</v>
      </c>
      <c r="BL354" s="17" t="s">
        <v>126</v>
      </c>
      <c r="BM354" s="215" t="s">
        <v>452</v>
      </c>
    </row>
    <row r="355" s="2" customFormat="1">
      <c r="A355" s="38"/>
      <c r="B355" s="39"/>
      <c r="C355" s="40"/>
      <c r="D355" s="217" t="s">
        <v>128</v>
      </c>
      <c r="E355" s="40"/>
      <c r="F355" s="218" t="s">
        <v>453</v>
      </c>
      <c r="G355" s="40"/>
      <c r="H355" s="40"/>
      <c r="I355" s="219"/>
      <c r="J355" s="40"/>
      <c r="K355" s="40"/>
      <c r="L355" s="44"/>
      <c r="M355" s="220"/>
      <c r="N355" s="221"/>
      <c r="O355" s="84"/>
      <c r="P355" s="84"/>
      <c r="Q355" s="84"/>
      <c r="R355" s="84"/>
      <c r="S355" s="84"/>
      <c r="T355" s="85"/>
      <c r="U355" s="38"/>
      <c r="V355" s="38"/>
      <c r="W355" s="38"/>
      <c r="X355" s="38"/>
      <c r="Y355" s="38"/>
      <c r="Z355" s="38"/>
      <c r="AA355" s="38"/>
      <c r="AB355" s="38"/>
      <c r="AC355" s="38"/>
      <c r="AD355" s="38"/>
      <c r="AE355" s="38"/>
      <c r="AT355" s="17" t="s">
        <v>128</v>
      </c>
      <c r="AU355" s="17" t="s">
        <v>81</v>
      </c>
    </row>
    <row r="356" s="2" customFormat="1" ht="16.5" customHeight="1">
      <c r="A356" s="38"/>
      <c r="B356" s="39"/>
      <c r="C356" s="256" t="s">
        <v>454</v>
      </c>
      <c r="D356" s="256" t="s">
        <v>397</v>
      </c>
      <c r="E356" s="257" t="s">
        <v>455</v>
      </c>
      <c r="F356" s="258" t="s">
        <v>456</v>
      </c>
      <c r="G356" s="259" t="s">
        <v>457</v>
      </c>
      <c r="H356" s="260">
        <v>27.539999999999999</v>
      </c>
      <c r="I356" s="261"/>
      <c r="J356" s="262">
        <f>ROUND(I356*H356,2)</f>
        <v>0</v>
      </c>
      <c r="K356" s="258" t="s">
        <v>125</v>
      </c>
      <c r="L356" s="263"/>
      <c r="M356" s="264" t="s">
        <v>19</v>
      </c>
      <c r="N356" s="265" t="s">
        <v>43</v>
      </c>
      <c r="O356" s="84"/>
      <c r="P356" s="213">
        <f>O356*H356</f>
        <v>0</v>
      </c>
      <c r="Q356" s="213">
        <v>0.036499999999999998</v>
      </c>
      <c r="R356" s="213">
        <f>Q356*H356</f>
        <v>1.0052099999999999</v>
      </c>
      <c r="S356" s="213">
        <v>0</v>
      </c>
      <c r="T356" s="214">
        <f>S356*H356</f>
        <v>0</v>
      </c>
      <c r="U356" s="38"/>
      <c r="V356" s="38"/>
      <c r="W356" s="38"/>
      <c r="X356" s="38"/>
      <c r="Y356" s="38"/>
      <c r="Z356" s="38"/>
      <c r="AA356" s="38"/>
      <c r="AB356" s="38"/>
      <c r="AC356" s="38"/>
      <c r="AD356" s="38"/>
      <c r="AE356" s="38"/>
      <c r="AR356" s="215" t="s">
        <v>185</v>
      </c>
      <c r="AT356" s="215" t="s">
        <v>397</v>
      </c>
      <c r="AU356" s="215" t="s">
        <v>81</v>
      </c>
      <c r="AY356" s="17" t="s">
        <v>119</v>
      </c>
      <c r="BE356" s="216">
        <f>IF(N356="základní",J356,0)</f>
        <v>0</v>
      </c>
      <c r="BF356" s="216">
        <f>IF(N356="snížená",J356,0)</f>
        <v>0</v>
      </c>
      <c r="BG356" s="216">
        <f>IF(N356="zákl. přenesená",J356,0)</f>
        <v>0</v>
      </c>
      <c r="BH356" s="216">
        <f>IF(N356="sníž. přenesená",J356,0)</f>
        <v>0</v>
      </c>
      <c r="BI356" s="216">
        <f>IF(N356="nulová",J356,0)</f>
        <v>0</v>
      </c>
      <c r="BJ356" s="17" t="s">
        <v>77</v>
      </c>
      <c r="BK356" s="216">
        <f>ROUND(I356*H356,2)</f>
        <v>0</v>
      </c>
      <c r="BL356" s="17" t="s">
        <v>126</v>
      </c>
      <c r="BM356" s="215" t="s">
        <v>458</v>
      </c>
    </row>
    <row r="357" s="14" customFormat="1">
      <c r="A357" s="14"/>
      <c r="B357" s="234"/>
      <c r="C357" s="235"/>
      <c r="D357" s="222" t="s">
        <v>132</v>
      </c>
      <c r="E357" s="235"/>
      <c r="F357" s="237" t="s">
        <v>459</v>
      </c>
      <c r="G357" s="235"/>
      <c r="H357" s="238">
        <v>27.539999999999999</v>
      </c>
      <c r="I357" s="239"/>
      <c r="J357" s="235"/>
      <c r="K357" s="235"/>
      <c r="L357" s="240"/>
      <c r="M357" s="241"/>
      <c r="N357" s="242"/>
      <c r="O357" s="242"/>
      <c r="P357" s="242"/>
      <c r="Q357" s="242"/>
      <c r="R357" s="242"/>
      <c r="S357" s="242"/>
      <c r="T357" s="243"/>
      <c r="U357" s="14"/>
      <c r="V357" s="14"/>
      <c r="W357" s="14"/>
      <c r="X357" s="14"/>
      <c r="Y357" s="14"/>
      <c r="Z357" s="14"/>
      <c r="AA357" s="14"/>
      <c r="AB357" s="14"/>
      <c r="AC357" s="14"/>
      <c r="AD357" s="14"/>
      <c r="AE357" s="14"/>
      <c r="AT357" s="244" t="s">
        <v>132</v>
      </c>
      <c r="AU357" s="244" t="s">
        <v>81</v>
      </c>
      <c r="AV357" s="14" t="s">
        <v>81</v>
      </c>
      <c r="AW357" s="14" t="s">
        <v>4</v>
      </c>
      <c r="AX357" s="14" t="s">
        <v>77</v>
      </c>
      <c r="AY357" s="244" t="s">
        <v>119</v>
      </c>
    </row>
    <row r="358" s="2" customFormat="1" ht="33" customHeight="1">
      <c r="A358" s="38"/>
      <c r="B358" s="39"/>
      <c r="C358" s="204" t="s">
        <v>460</v>
      </c>
      <c r="D358" s="204" t="s">
        <v>121</v>
      </c>
      <c r="E358" s="205" t="s">
        <v>461</v>
      </c>
      <c r="F358" s="206" t="s">
        <v>462</v>
      </c>
      <c r="G358" s="207" t="s">
        <v>267</v>
      </c>
      <c r="H358" s="208">
        <v>6</v>
      </c>
      <c r="I358" s="209"/>
      <c r="J358" s="210">
        <f>ROUND(I358*H358,2)</f>
        <v>0</v>
      </c>
      <c r="K358" s="206" t="s">
        <v>125</v>
      </c>
      <c r="L358" s="44"/>
      <c r="M358" s="211" t="s">
        <v>19</v>
      </c>
      <c r="N358" s="212" t="s">
        <v>43</v>
      </c>
      <c r="O358" s="84"/>
      <c r="P358" s="213">
        <f>O358*H358</f>
        <v>0</v>
      </c>
      <c r="Q358" s="213">
        <v>0.041410000000000002</v>
      </c>
      <c r="R358" s="213">
        <f>Q358*H358</f>
        <v>0.24846000000000001</v>
      </c>
      <c r="S358" s="213">
        <v>0</v>
      </c>
      <c r="T358" s="214">
        <f>S358*H358</f>
        <v>0</v>
      </c>
      <c r="U358" s="38"/>
      <c r="V358" s="38"/>
      <c r="W358" s="38"/>
      <c r="X358" s="38"/>
      <c r="Y358" s="38"/>
      <c r="Z358" s="38"/>
      <c r="AA358" s="38"/>
      <c r="AB358" s="38"/>
      <c r="AC358" s="38"/>
      <c r="AD358" s="38"/>
      <c r="AE358" s="38"/>
      <c r="AR358" s="215" t="s">
        <v>126</v>
      </c>
      <c r="AT358" s="215" t="s">
        <v>121</v>
      </c>
      <c r="AU358" s="215" t="s">
        <v>81</v>
      </c>
      <c r="AY358" s="17" t="s">
        <v>119</v>
      </c>
      <c r="BE358" s="216">
        <f>IF(N358="základní",J358,0)</f>
        <v>0</v>
      </c>
      <c r="BF358" s="216">
        <f>IF(N358="snížená",J358,0)</f>
        <v>0</v>
      </c>
      <c r="BG358" s="216">
        <f>IF(N358="zákl. přenesená",J358,0)</f>
        <v>0</v>
      </c>
      <c r="BH358" s="216">
        <f>IF(N358="sníž. přenesená",J358,0)</f>
        <v>0</v>
      </c>
      <c r="BI358" s="216">
        <f>IF(N358="nulová",J358,0)</f>
        <v>0</v>
      </c>
      <c r="BJ358" s="17" t="s">
        <v>77</v>
      </c>
      <c r="BK358" s="216">
        <f>ROUND(I358*H358,2)</f>
        <v>0</v>
      </c>
      <c r="BL358" s="17" t="s">
        <v>126</v>
      </c>
      <c r="BM358" s="215" t="s">
        <v>463</v>
      </c>
    </row>
    <row r="359" s="2" customFormat="1">
      <c r="A359" s="38"/>
      <c r="B359" s="39"/>
      <c r="C359" s="40"/>
      <c r="D359" s="217" t="s">
        <v>128</v>
      </c>
      <c r="E359" s="40"/>
      <c r="F359" s="218" t="s">
        <v>464</v>
      </c>
      <c r="G359" s="40"/>
      <c r="H359" s="40"/>
      <c r="I359" s="219"/>
      <c r="J359" s="40"/>
      <c r="K359" s="40"/>
      <c r="L359" s="44"/>
      <c r="M359" s="220"/>
      <c r="N359" s="221"/>
      <c r="O359" s="84"/>
      <c r="P359" s="84"/>
      <c r="Q359" s="84"/>
      <c r="R359" s="84"/>
      <c r="S359" s="84"/>
      <c r="T359" s="85"/>
      <c r="U359" s="38"/>
      <c r="V359" s="38"/>
      <c r="W359" s="38"/>
      <c r="X359" s="38"/>
      <c r="Y359" s="38"/>
      <c r="Z359" s="38"/>
      <c r="AA359" s="38"/>
      <c r="AB359" s="38"/>
      <c r="AC359" s="38"/>
      <c r="AD359" s="38"/>
      <c r="AE359" s="38"/>
      <c r="AT359" s="17" t="s">
        <v>128</v>
      </c>
      <c r="AU359" s="17" t="s">
        <v>81</v>
      </c>
    </row>
    <row r="360" s="2" customFormat="1">
      <c r="A360" s="38"/>
      <c r="B360" s="39"/>
      <c r="C360" s="40"/>
      <c r="D360" s="222" t="s">
        <v>130</v>
      </c>
      <c r="E360" s="40"/>
      <c r="F360" s="223" t="s">
        <v>465</v>
      </c>
      <c r="G360" s="40"/>
      <c r="H360" s="40"/>
      <c r="I360" s="219"/>
      <c r="J360" s="40"/>
      <c r="K360" s="40"/>
      <c r="L360" s="44"/>
      <c r="M360" s="220"/>
      <c r="N360" s="221"/>
      <c r="O360" s="84"/>
      <c r="P360" s="84"/>
      <c r="Q360" s="84"/>
      <c r="R360" s="84"/>
      <c r="S360" s="84"/>
      <c r="T360" s="85"/>
      <c r="U360" s="38"/>
      <c r="V360" s="38"/>
      <c r="W360" s="38"/>
      <c r="X360" s="38"/>
      <c r="Y360" s="38"/>
      <c r="Z360" s="38"/>
      <c r="AA360" s="38"/>
      <c r="AB360" s="38"/>
      <c r="AC360" s="38"/>
      <c r="AD360" s="38"/>
      <c r="AE360" s="38"/>
      <c r="AT360" s="17" t="s">
        <v>130</v>
      </c>
      <c r="AU360" s="17" t="s">
        <v>81</v>
      </c>
    </row>
    <row r="361" s="12" customFormat="1" ht="22.8" customHeight="1">
      <c r="A361" s="12"/>
      <c r="B361" s="188"/>
      <c r="C361" s="189"/>
      <c r="D361" s="190" t="s">
        <v>71</v>
      </c>
      <c r="E361" s="202" t="s">
        <v>126</v>
      </c>
      <c r="F361" s="202" t="s">
        <v>466</v>
      </c>
      <c r="G361" s="189"/>
      <c r="H361" s="189"/>
      <c r="I361" s="192"/>
      <c r="J361" s="203">
        <f>BK361</f>
        <v>0</v>
      </c>
      <c r="K361" s="189"/>
      <c r="L361" s="194"/>
      <c r="M361" s="195"/>
      <c r="N361" s="196"/>
      <c r="O361" s="196"/>
      <c r="P361" s="197">
        <f>SUM(P362:P365)</f>
        <v>0</v>
      </c>
      <c r="Q361" s="196"/>
      <c r="R361" s="197">
        <f>SUM(R362:R365)</f>
        <v>0</v>
      </c>
      <c r="S361" s="196"/>
      <c r="T361" s="198">
        <f>SUM(T362:T365)</f>
        <v>0</v>
      </c>
      <c r="U361" s="12"/>
      <c r="V361" s="12"/>
      <c r="W361" s="12"/>
      <c r="X361" s="12"/>
      <c r="Y361" s="12"/>
      <c r="Z361" s="12"/>
      <c r="AA361" s="12"/>
      <c r="AB361" s="12"/>
      <c r="AC361" s="12"/>
      <c r="AD361" s="12"/>
      <c r="AE361" s="12"/>
      <c r="AR361" s="199" t="s">
        <v>77</v>
      </c>
      <c r="AT361" s="200" t="s">
        <v>71</v>
      </c>
      <c r="AU361" s="200" t="s">
        <v>77</v>
      </c>
      <c r="AY361" s="199" t="s">
        <v>119</v>
      </c>
      <c r="BK361" s="201">
        <f>SUM(BK362:BK365)</f>
        <v>0</v>
      </c>
    </row>
    <row r="362" s="2" customFormat="1" ht="16.5" customHeight="1">
      <c r="A362" s="38"/>
      <c r="B362" s="39"/>
      <c r="C362" s="204" t="s">
        <v>467</v>
      </c>
      <c r="D362" s="204" t="s">
        <v>121</v>
      </c>
      <c r="E362" s="205" t="s">
        <v>468</v>
      </c>
      <c r="F362" s="206" t="s">
        <v>469</v>
      </c>
      <c r="G362" s="207" t="s">
        <v>296</v>
      </c>
      <c r="H362" s="208">
        <v>2.2000000000000002</v>
      </c>
      <c r="I362" s="209"/>
      <c r="J362" s="210">
        <f>ROUND(I362*H362,2)</f>
        <v>0</v>
      </c>
      <c r="K362" s="206" t="s">
        <v>125</v>
      </c>
      <c r="L362" s="44"/>
      <c r="M362" s="211" t="s">
        <v>19</v>
      </c>
      <c r="N362" s="212" t="s">
        <v>43</v>
      </c>
      <c r="O362" s="84"/>
      <c r="P362" s="213">
        <f>O362*H362</f>
        <v>0</v>
      </c>
      <c r="Q362" s="213">
        <v>0</v>
      </c>
      <c r="R362" s="213">
        <f>Q362*H362</f>
        <v>0</v>
      </c>
      <c r="S362" s="213">
        <v>0</v>
      </c>
      <c r="T362" s="214">
        <f>S362*H362</f>
        <v>0</v>
      </c>
      <c r="U362" s="38"/>
      <c r="V362" s="38"/>
      <c r="W362" s="38"/>
      <c r="X362" s="38"/>
      <c r="Y362" s="38"/>
      <c r="Z362" s="38"/>
      <c r="AA362" s="38"/>
      <c r="AB362" s="38"/>
      <c r="AC362" s="38"/>
      <c r="AD362" s="38"/>
      <c r="AE362" s="38"/>
      <c r="AR362" s="215" t="s">
        <v>126</v>
      </c>
      <c r="AT362" s="215" t="s">
        <v>121</v>
      </c>
      <c r="AU362" s="215" t="s">
        <v>81</v>
      </c>
      <c r="AY362" s="17" t="s">
        <v>119</v>
      </c>
      <c r="BE362" s="216">
        <f>IF(N362="základní",J362,0)</f>
        <v>0</v>
      </c>
      <c r="BF362" s="216">
        <f>IF(N362="snížená",J362,0)</f>
        <v>0</v>
      </c>
      <c r="BG362" s="216">
        <f>IF(N362="zákl. přenesená",J362,0)</f>
        <v>0</v>
      </c>
      <c r="BH362" s="216">
        <f>IF(N362="sníž. přenesená",J362,0)</f>
        <v>0</v>
      </c>
      <c r="BI362" s="216">
        <f>IF(N362="nulová",J362,0)</f>
        <v>0</v>
      </c>
      <c r="BJ362" s="17" t="s">
        <v>77</v>
      </c>
      <c r="BK362" s="216">
        <f>ROUND(I362*H362,2)</f>
        <v>0</v>
      </c>
      <c r="BL362" s="17" t="s">
        <v>126</v>
      </c>
      <c r="BM362" s="215" t="s">
        <v>470</v>
      </c>
    </row>
    <row r="363" s="2" customFormat="1">
      <c r="A363" s="38"/>
      <c r="B363" s="39"/>
      <c r="C363" s="40"/>
      <c r="D363" s="217" t="s">
        <v>128</v>
      </c>
      <c r="E363" s="40"/>
      <c r="F363" s="218" t="s">
        <v>471</v>
      </c>
      <c r="G363" s="40"/>
      <c r="H363" s="40"/>
      <c r="I363" s="219"/>
      <c r="J363" s="40"/>
      <c r="K363" s="40"/>
      <c r="L363" s="44"/>
      <c r="M363" s="220"/>
      <c r="N363" s="221"/>
      <c r="O363" s="84"/>
      <c r="P363" s="84"/>
      <c r="Q363" s="84"/>
      <c r="R363" s="84"/>
      <c r="S363" s="84"/>
      <c r="T363" s="85"/>
      <c r="U363" s="38"/>
      <c r="V363" s="38"/>
      <c r="W363" s="38"/>
      <c r="X363" s="38"/>
      <c r="Y363" s="38"/>
      <c r="Z363" s="38"/>
      <c r="AA363" s="38"/>
      <c r="AB363" s="38"/>
      <c r="AC363" s="38"/>
      <c r="AD363" s="38"/>
      <c r="AE363" s="38"/>
      <c r="AT363" s="17" t="s">
        <v>128</v>
      </c>
      <c r="AU363" s="17" t="s">
        <v>81</v>
      </c>
    </row>
    <row r="364" s="13" customFormat="1">
      <c r="A364" s="13"/>
      <c r="B364" s="224"/>
      <c r="C364" s="225"/>
      <c r="D364" s="222" t="s">
        <v>132</v>
      </c>
      <c r="E364" s="226" t="s">
        <v>19</v>
      </c>
      <c r="F364" s="227" t="s">
        <v>354</v>
      </c>
      <c r="G364" s="225"/>
      <c r="H364" s="226" t="s">
        <v>19</v>
      </c>
      <c r="I364" s="228"/>
      <c r="J364" s="225"/>
      <c r="K364" s="225"/>
      <c r="L364" s="229"/>
      <c r="M364" s="230"/>
      <c r="N364" s="231"/>
      <c r="O364" s="231"/>
      <c r="P364" s="231"/>
      <c r="Q364" s="231"/>
      <c r="R364" s="231"/>
      <c r="S364" s="231"/>
      <c r="T364" s="232"/>
      <c r="U364" s="13"/>
      <c r="V364" s="13"/>
      <c r="W364" s="13"/>
      <c r="X364" s="13"/>
      <c r="Y364" s="13"/>
      <c r="Z364" s="13"/>
      <c r="AA364" s="13"/>
      <c r="AB364" s="13"/>
      <c r="AC364" s="13"/>
      <c r="AD364" s="13"/>
      <c r="AE364" s="13"/>
      <c r="AT364" s="233" t="s">
        <v>132</v>
      </c>
      <c r="AU364" s="233" t="s">
        <v>81</v>
      </c>
      <c r="AV364" s="13" t="s">
        <v>77</v>
      </c>
      <c r="AW364" s="13" t="s">
        <v>33</v>
      </c>
      <c r="AX364" s="13" t="s">
        <v>72</v>
      </c>
      <c r="AY364" s="233" t="s">
        <v>119</v>
      </c>
    </row>
    <row r="365" s="14" customFormat="1">
      <c r="A365" s="14"/>
      <c r="B365" s="234"/>
      <c r="C365" s="235"/>
      <c r="D365" s="222" t="s">
        <v>132</v>
      </c>
      <c r="E365" s="236" t="s">
        <v>19</v>
      </c>
      <c r="F365" s="237" t="s">
        <v>472</v>
      </c>
      <c r="G365" s="235"/>
      <c r="H365" s="238">
        <v>2.2000000000000002</v>
      </c>
      <c r="I365" s="239"/>
      <c r="J365" s="235"/>
      <c r="K365" s="235"/>
      <c r="L365" s="240"/>
      <c r="M365" s="241"/>
      <c r="N365" s="242"/>
      <c r="O365" s="242"/>
      <c r="P365" s="242"/>
      <c r="Q365" s="242"/>
      <c r="R365" s="242"/>
      <c r="S365" s="242"/>
      <c r="T365" s="243"/>
      <c r="U365" s="14"/>
      <c r="V365" s="14"/>
      <c r="W365" s="14"/>
      <c r="X365" s="14"/>
      <c r="Y365" s="14"/>
      <c r="Z365" s="14"/>
      <c r="AA365" s="14"/>
      <c r="AB365" s="14"/>
      <c r="AC365" s="14"/>
      <c r="AD365" s="14"/>
      <c r="AE365" s="14"/>
      <c r="AT365" s="244" t="s">
        <v>132</v>
      </c>
      <c r="AU365" s="244" t="s">
        <v>81</v>
      </c>
      <c r="AV365" s="14" t="s">
        <v>81</v>
      </c>
      <c r="AW365" s="14" t="s">
        <v>33</v>
      </c>
      <c r="AX365" s="14" t="s">
        <v>77</v>
      </c>
      <c r="AY365" s="244" t="s">
        <v>119</v>
      </c>
    </row>
    <row r="366" s="12" customFormat="1" ht="22.8" customHeight="1">
      <c r="A366" s="12"/>
      <c r="B366" s="188"/>
      <c r="C366" s="189"/>
      <c r="D366" s="190" t="s">
        <v>71</v>
      </c>
      <c r="E366" s="202" t="s">
        <v>158</v>
      </c>
      <c r="F366" s="202" t="s">
        <v>473</v>
      </c>
      <c r="G366" s="189"/>
      <c r="H366" s="189"/>
      <c r="I366" s="192"/>
      <c r="J366" s="203">
        <f>BK366</f>
        <v>0</v>
      </c>
      <c r="K366" s="189"/>
      <c r="L366" s="194"/>
      <c r="M366" s="195"/>
      <c r="N366" s="196"/>
      <c r="O366" s="196"/>
      <c r="P366" s="197">
        <f>SUM(P367:P498)</f>
        <v>0</v>
      </c>
      <c r="Q366" s="196"/>
      <c r="R366" s="197">
        <f>SUM(R367:R498)</f>
        <v>418.02855</v>
      </c>
      <c r="S366" s="196"/>
      <c r="T366" s="198">
        <f>SUM(T367:T498)</f>
        <v>0</v>
      </c>
      <c r="U366" s="12"/>
      <c r="V366" s="12"/>
      <c r="W366" s="12"/>
      <c r="X366" s="12"/>
      <c r="Y366" s="12"/>
      <c r="Z366" s="12"/>
      <c r="AA366" s="12"/>
      <c r="AB366" s="12"/>
      <c r="AC366" s="12"/>
      <c r="AD366" s="12"/>
      <c r="AE366" s="12"/>
      <c r="AR366" s="199" t="s">
        <v>77</v>
      </c>
      <c r="AT366" s="200" t="s">
        <v>71</v>
      </c>
      <c r="AU366" s="200" t="s">
        <v>77</v>
      </c>
      <c r="AY366" s="199" t="s">
        <v>119</v>
      </c>
      <c r="BK366" s="201">
        <f>SUM(BK367:BK498)</f>
        <v>0</v>
      </c>
    </row>
    <row r="367" s="2" customFormat="1" ht="21.75" customHeight="1">
      <c r="A367" s="38"/>
      <c r="B367" s="39"/>
      <c r="C367" s="204" t="s">
        <v>474</v>
      </c>
      <c r="D367" s="204" t="s">
        <v>121</v>
      </c>
      <c r="E367" s="205" t="s">
        <v>475</v>
      </c>
      <c r="F367" s="206" t="s">
        <v>476</v>
      </c>
      <c r="G367" s="207" t="s">
        <v>124</v>
      </c>
      <c r="H367" s="208">
        <v>24</v>
      </c>
      <c r="I367" s="209"/>
      <c r="J367" s="210">
        <f>ROUND(I367*H367,2)</f>
        <v>0</v>
      </c>
      <c r="K367" s="206" t="s">
        <v>125</v>
      </c>
      <c r="L367" s="44"/>
      <c r="M367" s="211" t="s">
        <v>19</v>
      </c>
      <c r="N367" s="212" t="s">
        <v>43</v>
      </c>
      <c r="O367" s="84"/>
      <c r="P367" s="213">
        <f>O367*H367</f>
        <v>0</v>
      </c>
      <c r="Q367" s="213">
        <v>0</v>
      </c>
      <c r="R367" s="213">
        <f>Q367*H367</f>
        <v>0</v>
      </c>
      <c r="S367" s="213">
        <v>0</v>
      </c>
      <c r="T367" s="214">
        <f>S367*H367</f>
        <v>0</v>
      </c>
      <c r="U367" s="38"/>
      <c r="V367" s="38"/>
      <c r="W367" s="38"/>
      <c r="X367" s="38"/>
      <c r="Y367" s="38"/>
      <c r="Z367" s="38"/>
      <c r="AA367" s="38"/>
      <c r="AB367" s="38"/>
      <c r="AC367" s="38"/>
      <c r="AD367" s="38"/>
      <c r="AE367" s="38"/>
      <c r="AR367" s="215" t="s">
        <v>126</v>
      </c>
      <c r="AT367" s="215" t="s">
        <v>121</v>
      </c>
      <c r="AU367" s="215" t="s">
        <v>81</v>
      </c>
      <c r="AY367" s="17" t="s">
        <v>119</v>
      </c>
      <c r="BE367" s="216">
        <f>IF(N367="základní",J367,0)</f>
        <v>0</v>
      </c>
      <c r="BF367" s="216">
        <f>IF(N367="snížená",J367,0)</f>
        <v>0</v>
      </c>
      <c r="BG367" s="216">
        <f>IF(N367="zákl. přenesená",J367,0)</f>
        <v>0</v>
      </c>
      <c r="BH367" s="216">
        <f>IF(N367="sníž. přenesená",J367,0)</f>
        <v>0</v>
      </c>
      <c r="BI367" s="216">
        <f>IF(N367="nulová",J367,0)</f>
        <v>0</v>
      </c>
      <c r="BJ367" s="17" t="s">
        <v>77</v>
      </c>
      <c r="BK367" s="216">
        <f>ROUND(I367*H367,2)</f>
        <v>0</v>
      </c>
      <c r="BL367" s="17" t="s">
        <v>126</v>
      </c>
      <c r="BM367" s="215" t="s">
        <v>477</v>
      </c>
    </row>
    <row r="368" s="2" customFormat="1">
      <c r="A368" s="38"/>
      <c r="B368" s="39"/>
      <c r="C368" s="40"/>
      <c r="D368" s="217" t="s">
        <v>128</v>
      </c>
      <c r="E368" s="40"/>
      <c r="F368" s="218" t="s">
        <v>478</v>
      </c>
      <c r="G368" s="40"/>
      <c r="H368" s="40"/>
      <c r="I368" s="219"/>
      <c r="J368" s="40"/>
      <c r="K368" s="40"/>
      <c r="L368" s="44"/>
      <c r="M368" s="220"/>
      <c r="N368" s="221"/>
      <c r="O368" s="84"/>
      <c r="P368" s="84"/>
      <c r="Q368" s="84"/>
      <c r="R368" s="84"/>
      <c r="S368" s="84"/>
      <c r="T368" s="85"/>
      <c r="U368" s="38"/>
      <c r="V368" s="38"/>
      <c r="W368" s="38"/>
      <c r="X368" s="38"/>
      <c r="Y368" s="38"/>
      <c r="Z368" s="38"/>
      <c r="AA368" s="38"/>
      <c r="AB368" s="38"/>
      <c r="AC368" s="38"/>
      <c r="AD368" s="38"/>
      <c r="AE368" s="38"/>
      <c r="AT368" s="17" t="s">
        <v>128</v>
      </c>
      <c r="AU368" s="17" t="s">
        <v>81</v>
      </c>
    </row>
    <row r="369" s="13" customFormat="1">
      <c r="A369" s="13"/>
      <c r="B369" s="224"/>
      <c r="C369" s="225"/>
      <c r="D369" s="222" t="s">
        <v>132</v>
      </c>
      <c r="E369" s="226" t="s">
        <v>19</v>
      </c>
      <c r="F369" s="227" t="s">
        <v>479</v>
      </c>
      <c r="G369" s="225"/>
      <c r="H369" s="226" t="s">
        <v>19</v>
      </c>
      <c r="I369" s="228"/>
      <c r="J369" s="225"/>
      <c r="K369" s="225"/>
      <c r="L369" s="229"/>
      <c r="M369" s="230"/>
      <c r="N369" s="231"/>
      <c r="O369" s="231"/>
      <c r="P369" s="231"/>
      <c r="Q369" s="231"/>
      <c r="R369" s="231"/>
      <c r="S369" s="231"/>
      <c r="T369" s="232"/>
      <c r="U369" s="13"/>
      <c r="V369" s="13"/>
      <c r="W369" s="13"/>
      <c r="X369" s="13"/>
      <c r="Y369" s="13"/>
      <c r="Z369" s="13"/>
      <c r="AA369" s="13"/>
      <c r="AB369" s="13"/>
      <c r="AC369" s="13"/>
      <c r="AD369" s="13"/>
      <c r="AE369" s="13"/>
      <c r="AT369" s="233" t="s">
        <v>132</v>
      </c>
      <c r="AU369" s="233" t="s">
        <v>81</v>
      </c>
      <c r="AV369" s="13" t="s">
        <v>77</v>
      </c>
      <c r="AW369" s="13" t="s">
        <v>33</v>
      </c>
      <c r="AX369" s="13" t="s">
        <v>72</v>
      </c>
      <c r="AY369" s="233" t="s">
        <v>119</v>
      </c>
    </row>
    <row r="370" s="14" customFormat="1">
      <c r="A370" s="14"/>
      <c r="B370" s="234"/>
      <c r="C370" s="235"/>
      <c r="D370" s="222" t="s">
        <v>132</v>
      </c>
      <c r="E370" s="236" t="s">
        <v>19</v>
      </c>
      <c r="F370" s="237" t="s">
        <v>480</v>
      </c>
      <c r="G370" s="235"/>
      <c r="H370" s="238">
        <v>24</v>
      </c>
      <c r="I370" s="239"/>
      <c r="J370" s="235"/>
      <c r="K370" s="235"/>
      <c r="L370" s="240"/>
      <c r="M370" s="241"/>
      <c r="N370" s="242"/>
      <c r="O370" s="242"/>
      <c r="P370" s="242"/>
      <c r="Q370" s="242"/>
      <c r="R370" s="242"/>
      <c r="S370" s="242"/>
      <c r="T370" s="243"/>
      <c r="U370" s="14"/>
      <c r="V370" s="14"/>
      <c r="W370" s="14"/>
      <c r="X370" s="14"/>
      <c r="Y370" s="14"/>
      <c r="Z370" s="14"/>
      <c r="AA370" s="14"/>
      <c r="AB370" s="14"/>
      <c r="AC370" s="14"/>
      <c r="AD370" s="14"/>
      <c r="AE370" s="14"/>
      <c r="AT370" s="244" t="s">
        <v>132</v>
      </c>
      <c r="AU370" s="244" t="s">
        <v>81</v>
      </c>
      <c r="AV370" s="14" t="s">
        <v>81</v>
      </c>
      <c r="AW370" s="14" t="s">
        <v>33</v>
      </c>
      <c r="AX370" s="14" t="s">
        <v>77</v>
      </c>
      <c r="AY370" s="244" t="s">
        <v>119</v>
      </c>
    </row>
    <row r="371" s="2" customFormat="1" ht="21.75" customHeight="1">
      <c r="A371" s="38"/>
      <c r="B371" s="39"/>
      <c r="C371" s="204" t="s">
        <v>481</v>
      </c>
      <c r="D371" s="204" t="s">
        <v>121</v>
      </c>
      <c r="E371" s="205" t="s">
        <v>482</v>
      </c>
      <c r="F371" s="206" t="s">
        <v>483</v>
      </c>
      <c r="G371" s="207" t="s">
        <v>124</v>
      </c>
      <c r="H371" s="208">
        <v>4128</v>
      </c>
      <c r="I371" s="209"/>
      <c r="J371" s="210">
        <f>ROUND(I371*H371,2)</f>
        <v>0</v>
      </c>
      <c r="K371" s="206" t="s">
        <v>125</v>
      </c>
      <c r="L371" s="44"/>
      <c r="M371" s="211" t="s">
        <v>19</v>
      </c>
      <c r="N371" s="212" t="s">
        <v>43</v>
      </c>
      <c r="O371" s="84"/>
      <c r="P371" s="213">
        <f>O371*H371</f>
        <v>0</v>
      </c>
      <c r="Q371" s="213">
        <v>0</v>
      </c>
      <c r="R371" s="213">
        <f>Q371*H371</f>
        <v>0</v>
      </c>
      <c r="S371" s="213">
        <v>0</v>
      </c>
      <c r="T371" s="214">
        <f>S371*H371</f>
        <v>0</v>
      </c>
      <c r="U371" s="38"/>
      <c r="V371" s="38"/>
      <c r="W371" s="38"/>
      <c r="X371" s="38"/>
      <c r="Y371" s="38"/>
      <c r="Z371" s="38"/>
      <c r="AA371" s="38"/>
      <c r="AB371" s="38"/>
      <c r="AC371" s="38"/>
      <c r="AD371" s="38"/>
      <c r="AE371" s="38"/>
      <c r="AR371" s="215" t="s">
        <v>126</v>
      </c>
      <c r="AT371" s="215" t="s">
        <v>121</v>
      </c>
      <c r="AU371" s="215" t="s">
        <v>81</v>
      </c>
      <c r="AY371" s="17" t="s">
        <v>119</v>
      </c>
      <c r="BE371" s="216">
        <f>IF(N371="základní",J371,0)</f>
        <v>0</v>
      </c>
      <c r="BF371" s="216">
        <f>IF(N371="snížená",J371,0)</f>
        <v>0</v>
      </c>
      <c r="BG371" s="216">
        <f>IF(N371="zákl. přenesená",J371,0)</f>
        <v>0</v>
      </c>
      <c r="BH371" s="216">
        <f>IF(N371="sníž. přenesená",J371,0)</f>
        <v>0</v>
      </c>
      <c r="BI371" s="216">
        <f>IF(N371="nulová",J371,0)</f>
        <v>0</v>
      </c>
      <c r="BJ371" s="17" t="s">
        <v>77</v>
      </c>
      <c r="BK371" s="216">
        <f>ROUND(I371*H371,2)</f>
        <v>0</v>
      </c>
      <c r="BL371" s="17" t="s">
        <v>126</v>
      </c>
      <c r="BM371" s="215" t="s">
        <v>484</v>
      </c>
    </row>
    <row r="372" s="2" customFormat="1">
      <c r="A372" s="38"/>
      <c r="B372" s="39"/>
      <c r="C372" s="40"/>
      <c r="D372" s="217" t="s">
        <v>128</v>
      </c>
      <c r="E372" s="40"/>
      <c r="F372" s="218" t="s">
        <v>485</v>
      </c>
      <c r="G372" s="40"/>
      <c r="H372" s="40"/>
      <c r="I372" s="219"/>
      <c r="J372" s="40"/>
      <c r="K372" s="40"/>
      <c r="L372" s="44"/>
      <c r="M372" s="220"/>
      <c r="N372" s="221"/>
      <c r="O372" s="84"/>
      <c r="P372" s="84"/>
      <c r="Q372" s="84"/>
      <c r="R372" s="84"/>
      <c r="S372" s="84"/>
      <c r="T372" s="85"/>
      <c r="U372" s="38"/>
      <c r="V372" s="38"/>
      <c r="W372" s="38"/>
      <c r="X372" s="38"/>
      <c r="Y372" s="38"/>
      <c r="Z372" s="38"/>
      <c r="AA372" s="38"/>
      <c r="AB372" s="38"/>
      <c r="AC372" s="38"/>
      <c r="AD372" s="38"/>
      <c r="AE372" s="38"/>
      <c r="AT372" s="17" t="s">
        <v>128</v>
      </c>
      <c r="AU372" s="17" t="s">
        <v>81</v>
      </c>
    </row>
    <row r="373" s="13" customFormat="1">
      <c r="A373" s="13"/>
      <c r="B373" s="224"/>
      <c r="C373" s="225"/>
      <c r="D373" s="222" t="s">
        <v>132</v>
      </c>
      <c r="E373" s="226" t="s">
        <v>19</v>
      </c>
      <c r="F373" s="227" t="s">
        <v>486</v>
      </c>
      <c r="G373" s="225"/>
      <c r="H373" s="226" t="s">
        <v>19</v>
      </c>
      <c r="I373" s="228"/>
      <c r="J373" s="225"/>
      <c r="K373" s="225"/>
      <c r="L373" s="229"/>
      <c r="M373" s="230"/>
      <c r="N373" s="231"/>
      <c r="O373" s="231"/>
      <c r="P373" s="231"/>
      <c r="Q373" s="231"/>
      <c r="R373" s="231"/>
      <c r="S373" s="231"/>
      <c r="T373" s="232"/>
      <c r="U373" s="13"/>
      <c r="V373" s="13"/>
      <c r="W373" s="13"/>
      <c r="X373" s="13"/>
      <c r="Y373" s="13"/>
      <c r="Z373" s="13"/>
      <c r="AA373" s="13"/>
      <c r="AB373" s="13"/>
      <c r="AC373" s="13"/>
      <c r="AD373" s="13"/>
      <c r="AE373" s="13"/>
      <c r="AT373" s="233" t="s">
        <v>132</v>
      </c>
      <c r="AU373" s="233" t="s">
        <v>81</v>
      </c>
      <c r="AV373" s="13" t="s">
        <v>77</v>
      </c>
      <c r="AW373" s="13" t="s">
        <v>33</v>
      </c>
      <c r="AX373" s="13" t="s">
        <v>72</v>
      </c>
      <c r="AY373" s="233" t="s">
        <v>119</v>
      </c>
    </row>
    <row r="374" s="14" customFormat="1">
      <c r="A374" s="14"/>
      <c r="B374" s="234"/>
      <c r="C374" s="235"/>
      <c r="D374" s="222" t="s">
        <v>132</v>
      </c>
      <c r="E374" s="236" t="s">
        <v>19</v>
      </c>
      <c r="F374" s="237" t="s">
        <v>487</v>
      </c>
      <c r="G374" s="235"/>
      <c r="H374" s="238">
        <v>3736</v>
      </c>
      <c r="I374" s="239"/>
      <c r="J374" s="235"/>
      <c r="K374" s="235"/>
      <c r="L374" s="240"/>
      <c r="M374" s="241"/>
      <c r="N374" s="242"/>
      <c r="O374" s="242"/>
      <c r="P374" s="242"/>
      <c r="Q374" s="242"/>
      <c r="R374" s="242"/>
      <c r="S374" s="242"/>
      <c r="T374" s="243"/>
      <c r="U374" s="14"/>
      <c r="V374" s="14"/>
      <c r="W374" s="14"/>
      <c r="X374" s="14"/>
      <c r="Y374" s="14"/>
      <c r="Z374" s="14"/>
      <c r="AA374" s="14"/>
      <c r="AB374" s="14"/>
      <c r="AC374" s="14"/>
      <c r="AD374" s="14"/>
      <c r="AE374" s="14"/>
      <c r="AT374" s="244" t="s">
        <v>132</v>
      </c>
      <c r="AU374" s="244" t="s">
        <v>81</v>
      </c>
      <c r="AV374" s="14" t="s">
        <v>81</v>
      </c>
      <c r="AW374" s="14" t="s">
        <v>33</v>
      </c>
      <c r="AX374" s="14" t="s">
        <v>72</v>
      </c>
      <c r="AY374" s="244" t="s">
        <v>119</v>
      </c>
    </row>
    <row r="375" s="13" customFormat="1">
      <c r="A375" s="13"/>
      <c r="B375" s="224"/>
      <c r="C375" s="225"/>
      <c r="D375" s="222" t="s">
        <v>132</v>
      </c>
      <c r="E375" s="226" t="s">
        <v>19</v>
      </c>
      <c r="F375" s="227" t="s">
        <v>488</v>
      </c>
      <c r="G375" s="225"/>
      <c r="H375" s="226" t="s">
        <v>19</v>
      </c>
      <c r="I375" s="228"/>
      <c r="J375" s="225"/>
      <c r="K375" s="225"/>
      <c r="L375" s="229"/>
      <c r="M375" s="230"/>
      <c r="N375" s="231"/>
      <c r="O375" s="231"/>
      <c r="P375" s="231"/>
      <c r="Q375" s="231"/>
      <c r="R375" s="231"/>
      <c r="S375" s="231"/>
      <c r="T375" s="232"/>
      <c r="U375" s="13"/>
      <c r="V375" s="13"/>
      <c r="W375" s="13"/>
      <c r="X375" s="13"/>
      <c r="Y375" s="13"/>
      <c r="Z375" s="13"/>
      <c r="AA375" s="13"/>
      <c r="AB375" s="13"/>
      <c r="AC375" s="13"/>
      <c r="AD375" s="13"/>
      <c r="AE375" s="13"/>
      <c r="AT375" s="233" t="s">
        <v>132</v>
      </c>
      <c r="AU375" s="233" t="s">
        <v>81</v>
      </c>
      <c r="AV375" s="13" t="s">
        <v>77</v>
      </c>
      <c r="AW375" s="13" t="s">
        <v>33</v>
      </c>
      <c r="AX375" s="13" t="s">
        <v>72</v>
      </c>
      <c r="AY375" s="233" t="s">
        <v>119</v>
      </c>
    </row>
    <row r="376" s="14" customFormat="1">
      <c r="A376" s="14"/>
      <c r="B376" s="234"/>
      <c r="C376" s="235"/>
      <c r="D376" s="222" t="s">
        <v>132</v>
      </c>
      <c r="E376" s="236" t="s">
        <v>19</v>
      </c>
      <c r="F376" s="237" t="s">
        <v>489</v>
      </c>
      <c r="G376" s="235"/>
      <c r="H376" s="238">
        <v>392</v>
      </c>
      <c r="I376" s="239"/>
      <c r="J376" s="235"/>
      <c r="K376" s="235"/>
      <c r="L376" s="240"/>
      <c r="M376" s="241"/>
      <c r="N376" s="242"/>
      <c r="O376" s="242"/>
      <c r="P376" s="242"/>
      <c r="Q376" s="242"/>
      <c r="R376" s="242"/>
      <c r="S376" s="242"/>
      <c r="T376" s="243"/>
      <c r="U376" s="14"/>
      <c r="V376" s="14"/>
      <c r="W376" s="14"/>
      <c r="X376" s="14"/>
      <c r="Y376" s="14"/>
      <c r="Z376" s="14"/>
      <c r="AA376" s="14"/>
      <c r="AB376" s="14"/>
      <c r="AC376" s="14"/>
      <c r="AD376" s="14"/>
      <c r="AE376" s="14"/>
      <c r="AT376" s="244" t="s">
        <v>132</v>
      </c>
      <c r="AU376" s="244" t="s">
        <v>81</v>
      </c>
      <c r="AV376" s="14" t="s">
        <v>81</v>
      </c>
      <c r="AW376" s="14" t="s">
        <v>33</v>
      </c>
      <c r="AX376" s="14" t="s">
        <v>72</v>
      </c>
      <c r="AY376" s="244" t="s">
        <v>119</v>
      </c>
    </row>
    <row r="377" s="15" customFormat="1">
      <c r="A377" s="15"/>
      <c r="B377" s="245"/>
      <c r="C377" s="246"/>
      <c r="D377" s="222" t="s">
        <v>132</v>
      </c>
      <c r="E377" s="247" t="s">
        <v>19</v>
      </c>
      <c r="F377" s="248" t="s">
        <v>150</v>
      </c>
      <c r="G377" s="246"/>
      <c r="H377" s="249">
        <v>4128</v>
      </c>
      <c r="I377" s="250"/>
      <c r="J377" s="246"/>
      <c r="K377" s="246"/>
      <c r="L377" s="251"/>
      <c r="M377" s="252"/>
      <c r="N377" s="253"/>
      <c r="O377" s="253"/>
      <c r="P377" s="253"/>
      <c r="Q377" s="253"/>
      <c r="R377" s="253"/>
      <c r="S377" s="253"/>
      <c r="T377" s="254"/>
      <c r="U377" s="15"/>
      <c r="V377" s="15"/>
      <c r="W377" s="15"/>
      <c r="X377" s="15"/>
      <c r="Y377" s="15"/>
      <c r="Z377" s="15"/>
      <c r="AA377" s="15"/>
      <c r="AB377" s="15"/>
      <c r="AC377" s="15"/>
      <c r="AD377" s="15"/>
      <c r="AE377" s="15"/>
      <c r="AT377" s="255" t="s">
        <v>132</v>
      </c>
      <c r="AU377" s="255" t="s">
        <v>81</v>
      </c>
      <c r="AV377" s="15" t="s">
        <v>126</v>
      </c>
      <c r="AW377" s="15" t="s">
        <v>33</v>
      </c>
      <c r="AX377" s="15" t="s">
        <v>77</v>
      </c>
      <c r="AY377" s="255" t="s">
        <v>119</v>
      </c>
    </row>
    <row r="378" s="2" customFormat="1" ht="21.75" customHeight="1">
      <c r="A378" s="38"/>
      <c r="B378" s="39"/>
      <c r="C378" s="204" t="s">
        <v>490</v>
      </c>
      <c r="D378" s="204" t="s">
        <v>121</v>
      </c>
      <c r="E378" s="205" t="s">
        <v>491</v>
      </c>
      <c r="F378" s="206" t="s">
        <v>492</v>
      </c>
      <c r="G378" s="207" t="s">
        <v>124</v>
      </c>
      <c r="H378" s="208">
        <v>100</v>
      </c>
      <c r="I378" s="209"/>
      <c r="J378" s="210">
        <f>ROUND(I378*H378,2)</f>
        <v>0</v>
      </c>
      <c r="K378" s="206" t="s">
        <v>125</v>
      </c>
      <c r="L378" s="44"/>
      <c r="M378" s="211" t="s">
        <v>19</v>
      </c>
      <c r="N378" s="212" t="s">
        <v>43</v>
      </c>
      <c r="O378" s="84"/>
      <c r="P378" s="213">
        <f>O378*H378</f>
        <v>0</v>
      </c>
      <c r="Q378" s="213">
        <v>0</v>
      </c>
      <c r="R378" s="213">
        <f>Q378*H378</f>
        <v>0</v>
      </c>
      <c r="S378" s="213">
        <v>0</v>
      </c>
      <c r="T378" s="214">
        <f>S378*H378</f>
        <v>0</v>
      </c>
      <c r="U378" s="38"/>
      <c r="V378" s="38"/>
      <c r="W378" s="38"/>
      <c r="X378" s="38"/>
      <c r="Y378" s="38"/>
      <c r="Z378" s="38"/>
      <c r="AA378" s="38"/>
      <c r="AB378" s="38"/>
      <c r="AC378" s="38"/>
      <c r="AD378" s="38"/>
      <c r="AE378" s="38"/>
      <c r="AR378" s="215" t="s">
        <v>126</v>
      </c>
      <c r="AT378" s="215" t="s">
        <v>121</v>
      </c>
      <c r="AU378" s="215" t="s">
        <v>81</v>
      </c>
      <c r="AY378" s="17" t="s">
        <v>119</v>
      </c>
      <c r="BE378" s="216">
        <f>IF(N378="základní",J378,0)</f>
        <v>0</v>
      </c>
      <c r="BF378" s="216">
        <f>IF(N378="snížená",J378,0)</f>
        <v>0</v>
      </c>
      <c r="BG378" s="216">
        <f>IF(N378="zákl. přenesená",J378,0)</f>
        <v>0</v>
      </c>
      <c r="BH378" s="216">
        <f>IF(N378="sníž. přenesená",J378,0)</f>
        <v>0</v>
      </c>
      <c r="BI378" s="216">
        <f>IF(N378="nulová",J378,0)</f>
        <v>0</v>
      </c>
      <c r="BJ378" s="17" t="s">
        <v>77</v>
      </c>
      <c r="BK378" s="216">
        <f>ROUND(I378*H378,2)</f>
        <v>0</v>
      </c>
      <c r="BL378" s="17" t="s">
        <v>126</v>
      </c>
      <c r="BM378" s="215" t="s">
        <v>493</v>
      </c>
    </row>
    <row r="379" s="2" customFormat="1">
      <c r="A379" s="38"/>
      <c r="B379" s="39"/>
      <c r="C379" s="40"/>
      <c r="D379" s="217" t="s">
        <v>128</v>
      </c>
      <c r="E379" s="40"/>
      <c r="F379" s="218" t="s">
        <v>494</v>
      </c>
      <c r="G379" s="40"/>
      <c r="H379" s="40"/>
      <c r="I379" s="219"/>
      <c r="J379" s="40"/>
      <c r="K379" s="40"/>
      <c r="L379" s="44"/>
      <c r="M379" s="220"/>
      <c r="N379" s="221"/>
      <c r="O379" s="84"/>
      <c r="P379" s="84"/>
      <c r="Q379" s="84"/>
      <c r="R379" s="84"/>
      <c r="S379" s="84"/>
      <c r="T379" s="85"/>
      <c r="U379" s="38"/>
      <c r="V379" s="38"/>
      <c r="W379" s="38"/>
      <c r="X379" s="38"/>
      <c r="Y379" s="38"/>
      <c r="Z379" s="38"/>
      <c r="AA379" s="38"/>
      <c r="AB379" s="38"/>
      <c r="AC379" s="38"/>
      <c r="AD379" s="38"/>
      <c r="AE379" s="38"/>
      <c r="AT379" s="17" t="s">
        <v>128</v>
      </c>
      <c r="AU379" s="17" t="s">
        <v>81</v>
      </c>
    </row>
    <row r="380" s="13" customFormat="1">
      <c r="A380" s="13"/>
      <c r="B380" s="224"/>
      <c r="C380" s="225"/>
      <c r="D380" s="222" t="s">
        <v>132</v>
      </c>
      <c r="E380" s="226" t="s">
        <v>19</v>
      </c>
      <c r="F380" s="227" t="s">
        <v>495</v>
      </c>
      <c r="G380" s="225"/>
      <c r="H380" s="226" t="s">
        <v>19</v>
      </c>
      <c r="I380" s="228"/>
      <c r="J380" s="225"/>
      <c r="K380" s="225"/>
      <c r="L380" s="229"/>
      <c r="M380" s="230"/>
      <c r="N380" s="231"/>
      <c r="O380" s="231"/>
      <c r="P380" s="231"/>
      <c r="Q380" s="231"/>
      <c r="R380" s="231"/>
      <c r="S380" s="231"/>
      <c r="T380" s="232"/>
      <c r="U380" s="13"/>
      <c r="V380" s="13"/>
      <c r="W380" s="13"/>
      <c r="X380" s="13"/>
      <c r="Y380" s="13"/>
      <c r="Z380" s="13"/>
      <c r="AA380" s="13"/>
      <c r="AB380" s="13"/>
      <c r="AC380" s="13"/>
      <c r="AD380" s="13"/>
      <c r="AE380" s="13"/>
      <c r="AT380" s="233" t="s">
        <v>132</v>
      </c>
      <c r="AU380" s="233" t="s">
        <v>81</v>
      </c>
      <c r="AV380" s="13" t="s">
        <v>77</v>
      </c>
      <c r="AW380" s="13" t="s">
        <v>33</v>
      </c>
      <c r="AX380" s="13" t="s">
        <v>72</v>
      </c>
      <c r="AY380" s="233" t="s">
        <v>119</v>
      </c>
    </row>
    <row r="381" s="14" customFormat="1">
      <c r="A381" s="14"/>
      <c r="B381" s="234"/>
      <c r="C381" s="235"/>
      <c r="D381" s="222" t="s">
        <v>132</v>
      </c>
      <c r="E381" s="236" t="s">
        <v>19</v>
      </c>
      <c r="F381" s="237" t="s">
        <v>496</v>
      </c>
      <c r="G381" s="235"/>
      <c r="H381" s="238">
        <v>65</v>
      </c>
      <c r="I381" s="239"/>
      <c r="J381" s="235"/>
      <c r="K381" s="235"/>
      <c r="L381" s="240"/>
      <c r="M381" s="241"/>
      <c r="N381" s="242"/>
      <c r="O381" s="242"/>
      <c r="P381" s="242"/>
      <c r="Q381" s="242"/>
      <c r="R381" s="242"/>
      <c r="S381" s="242"/>
      <c r="T381" s="243"/>
      <c r="U381" s="14"/>
      <c r="V381" s="14"/>
      <c r="W381" s="14"/>
      <c r="X381" s="14"/>
      <c r="Y381" s="14"/>
      <c r="Z381" s="14"/>
      <c r="AA381" s="14"/>
      <c r="AB381" s="14"/>
      <c r="AC381" s="14"/>
      <c r="AD381" s="14"/>
      <c r="AE381" s="14"/>
      <c r="AT381" s="244" t="s">
        <v>132</v>
      </c>
      <c r="AU381" s="244" t="s">
        <v>81</v>
      </c>
      <c r="AV381" s="14" t="s">
        <v>81</v>
      </c>
      <c r="AW381" s="14" t="s">
        <v>33</v>
      </c>
      <c r="AX381" s="14" t="s">
        <v>72</v>
      </c>
      <c r="AY381" s="244" t="s">
        <v>119</v>
      </c>
    </row>
    <row r="382" s="13" customFormat="1">
      <c r="A382" s="13"/>
      <c r="B382" s="224"/>
      <c r="C382" s="225"/>
      <c r="D382" s="222" t="s">
        <v>132</v>
      </c>
      <c r="E382" s="226" t="s">
        <v>19</v>
      </c>
      <c r="F382" s="227" t="s">
        <v>497</v>
      </c>
      <c r="G382" s="225"/>
      <c r="H382" s="226" t="s">
        <v>19</v>
      </c>
      <c r="I382" s="228"/>
      <c r="J382" s="225"/>
      <c r="K382" s="225"/>
      <c r="L382" s="229"/>
      <c r="M382" s="230"/>
      <c r="N382" s="231"/>
      <c r="O382" s="231"/>
      <c r="P382" s="231"/>
      <c r="Q382" s="231"/>
      <c r="R382" s="231"/>
      <c r="S382" s="231"/>
      <c r="T382" s="232"/>
      <c r="U382" s="13"/>
      <c r="V382" s="13"/>
      <c r="W382" s="13"/>
      <c r="X382" s="13"/>
      <c r="Y382" s="13"/>
      <c r="Z382" s="13"/>
      <c r="AA382" s="13"/>
      <c r="AB382" s="13"/>
      <c r="AC382" s="13"/>
      <c r="AD382" s="13"/>
      <c r="AE382" s="13"/>
      <c r="AT382" s="233" t="s">
        <v>132</v>
      </c>
      <c r="AU382" s="233" t="s">
        <v>81</v>
      </c>
      <c r="AV382" s="13" t="s">
        <v>77</v>
      </c>
      <c r="AW382" s="13" t="s">
        <v>33</v>
      </c>
      <c r="AX382" s="13" t="s">
        <v>72</v>
      </c>
      <c r="AY382" s="233" t="s">
        <v>119</v>
      </c>
    </row>
    <row r="383" s="14" customFormat="1">
      <c r="A383" s="14"/>
      <c r="B383" s="234"/>
      <c r="C383" s="235"/>
      <c r="D383" s="222" t="s">
        <v>132</v>
      </c>
      <c r="E383" s="236" t="s">
        <v>19</v>
      </c>
      <c r="F383" s="237" t="s">
        <v>253</v>
      </c>
      <c r="G383" s="235"/>
      <c r="H383" s="238">
        <v>35</v>
      </c>
      <c r="I383" s="239"/>
      <c r="J383" s="235"/>
      <c r="K383" s="235"/>
      <c r="L383" s="240"/>
      <c r="M383" s="241"/>
      <c r="N383" s="242"/>
      <c r="O383" s="242"/>
      <c r="P383" s="242"/>
      <c r="Q383" s="242"/>
      <c r="R383" s="242"/>
      <c r="S383" s="242"/>
      <c r="T383" s="243"/>
      <c r="U383" s="14"/>
      <c r="V383" s="14"/>
      <c r="W383" s="14"/>
      <c r="X383" s="14"/>
      <c r="Y383" s="14"/>
      <c r="Z383" s="14"/>
      <c r="AA383" s="14"/>
      <c r="AB383" s="14"/>
      <c r="AC383" s="14"/>
      <c r="AD383" s="14"/>
      <c r="AE383" s="14"/>
      <c r="AT383" s="244" t="s">
        <v>132</v>
      </c>
      <c r="AU383" s="244" t="s">
        <v>81</v>
      </c>
      <c r="AV383" s="14" t="s">
        <v>81</v>
      </c>
      <c r="AW383" s="14" t="s">
        <v>33</v>
      </c>
      <c r="AX383" s="14" t="s">
        <v>72</v>
      </c>
      <c r="AY383" s="244" t="s">
        <v>119</v>
      </c>
    </row>
    <row r="384" s="15" customFormat="1">
      <c r="A384" s="15"/>
      <c r="B384" s="245"/>
      <c r="C384" s="246"/>
      <c r="D384" s="222" t="s">
        <v>132</v>
      </c>
      <c r="E384" s="247" t="s">
        <v>19</v>
      </c>
      <c r="F384" s="248" t="s">
        <v>150</v>
      </c>
      <c r="G384" s="246"/>
      <c r="H384" s="249">
        <v>100</v>
      </c>
      <c r="I384" s="250"/>
      <c r="J384" s="246"/>
      <c r="K384" s="246"/>
      <c r="L384" s="251"/>
      <c r="M384" s="252"/>
      <c r="N384" s="253"/>
      <c r="O384" s="253"/>
      <c r="P384" s="253"/>
      <c r="Q384" s="253"/>
      <c r="R384" s="253"/>
      <c r="S384" s="253"/>
      <c r="T384" s="254"/>
      <c r="U384" s="15"/>
      <c r="V384" s="15"/>
      <c r="W384" s="15"/>
      <c r="X384" s="15"/>
      <c r="Y384" s="15"/>
      <c r="Z384" s="15"/>
      <c r="AA384" s="15"/>
      <c r="AB384" s="15"/>
      <c r="AC384" s="15"/>
      <c r="AD384" s="15"/>
      <c r="AE384" s="15"/>
      <c r="AT384" s="255" t="s">
        <v>132</v>
      </c>
      <c r="AU384" s="255" t="s">
        <v>81</v>
      </c>
      <c r="AV384" s="15" t="s">
        <v>126</v>
      </c>
      <c r="AW384" s="15" t="s">
        <v>33</v>
      </c>
      <c r="AX384" s="15" t="s">
        <v>77</v>
      </c>
      <c r="AY384" s="255" t="s">
        <v>119</v>
      </c>
    </row>
    <row r="385" s="2" customFormat="1" ht="21.75" customHeight="1">
      <c r="A385" s="38"/>
      <c r="B385" s="39"/>
      <c r="C385" s="204" t="s">
        <v>498</v>
      </c>
      <c r="D385" s="204" t="s">
        <v>121</v>
      </c>
      <c r="E385" s="205" t="s">
        <v>499</v>
      </c>
      <c r="F385" s="206" t="s">
        <v>500</v>
      </c>
      <c r="G385" s="207" t="s">
        <v>124</v>
      </c>
      <c r="H385" s="208">
        <v>217</v>
      </c>
      <c r="I385" s="209"/>
      <c r="J385" s="210">
        <f>ROUND(I385*H385,2)</f>
        <v>0</v>
      </c>
      <c r="K385" s="206" t="s">
        <v>125</v>
      </c>
      <c r="L385" s="44"/>
      <c r="M385" s="211" t="s">
        <v>19</v>
      </c>
      <c r="N385" s="212" t="s">
        <v>43</v>
      </c>
      <c r="O385" s="84"/>
      <c r="P385" s="213">
        <f>O385*H385</f>
        <v>0</v>
      </c>
      <c r="Q385" s="213">
        <v>0</v>
      </c>
      <c r="R385" s="213">
        <f>Q385*H385</f>
        <v>0</v>
      </c>
      <c r="S385" s="213">
        <v>0</v>
      </c>
      <c r="T385" s="214">
        <f>S385*H385</f>
        <v>0</v>
      </c>
      <c r="U385" s="38"/>
      <c r="V385" s="38"/>
      <c r="W385" s="38"/>
      <c r="X385" s="38"/>
      <c r="Y385" s="38"/>
      <c r="Z385" s="38"/>
      <c r="AA385" s="38"/>
      <c r="AB385" s="38"/>
      <c r="AC385" s="38"/>
      <c r="AD385" s="38"/>
      <c r="AE385" s="38"/>
      <c r="AR385" s="215" t="s">
        <v>126</v>
      </c>
      <c r="AT385" s="215" t="s">
        <v>121</v>
      </c>
      <c r="AU385" s="215" t="s">
        <v>81</v>
      </c>
      <c r="AY385" s="17" t="s">
        <v>119</v>
      </c>
      <c r="BE385" s="216">
        <f>IF(N385="základní",J385,0)</f>
        <v>0</v>
      </c>
      <c r="BF385" s="216">
        <f>IF(N385="snížená",J385,0)</f>
        <v>0</v>
      </c>
      <c r="BG385" s="216">
        <f>IF(N385="zákl. přenesená",J385,0)</f>
        <v>0</v>
      </c>
      <c r="BH385" s="216">
        <f>IF(N385="sníž. přenesená",J385,0)</f>
        <v>0</v>
      </c>
      <c r="BI385" s="216">
        <f>IF(N385="nulová",J385,0)</f>
        <v>0</v>
      </c>
      <c r="BJ385" s="17" t="s">
        <v>77</v>
      </c>
      <c r="BK385" s="216">
        <f>ROUND(I385*H385,2)</f>
        <v>0</v>
      </c>
      <c r="BL385" s="17" t="s">
        <v>126</v>
      </c>
      <c r="BM385" s="215" t="s">
        <v>501</v>
      </c>
    </row>
    <row r="386" s="2" customFormat="1">
      <c r="A386" s="38"/>
      <c r="B386" s="39"/>
      <c r="C386" s="40"/>
      <c r="D386" s="217" t="s">
        <v>128</v>
      </c>
      <c r="E386" s="40"/>
      <c r="F386" s="218" t="s">
        <v>502</v>
      </c>
      <c r="G386" s="40"/>
      <c r="H386" s="40"/>
      <c r="I386" s="219"/>
      <c r="J386" s="40"/>
      <c r="K386" s="40"/>
      <c r="L386" s="44"/>
      <c r="M386" s="220"/>
      <c r="N386" s="221"/>
      <c r="O386" s="84"/>
      <c r="P386" s="84"/>
      <c r="Q386" s="84"/>
      <c r="R386" s="84"/>
      <c r="S386" s="84"/>
      <c r="T386" s="85"/>
      <c r="U386" s="38"/>
      <c r="V386" s="38"/>
      <c r="W386" s="38"/>
      <c r="X386" s="38"/>
      <c r="Y386" s="38"/>
      <c r="Z386" s="38"/>
      <c r="AA386" s="38"/>
      <c r="AB386" s="38"/>
      <c r="AC386" s="38"/>
      <c r="AD386" s="38"/>
      <c r="AE386" s="38"/>
      <c r="AT386" s="17" t="s">
        <v>128</v>
      </c>
      <c r="AU386" s="17" t="s">
        <v>81</v>
      </c>
    </row>
    <row r="387" s="13" customFormat="1">
      <c r="A387" s="13"/>
      <c r="B387" s="224"/>
      <c r="C387" s="225"/>
      <c r="D387" s="222" t="s">
        <v>132</v>
      </c>
      <c r="E387" s="226" t="s">
        <v>19</v>
      </c>
      <c r="F387" s="227" t="s">
        <v>503</v>
      </c>
      <c r="G387" s="225"/>
      <c r="H387" s="226" t="s">
        <v>19</v>
      </c>
      <c r="I387" s="228"/>
      <c r="J387" s="225"/>
      <c r="K387" s="225"/>
      <c r="L387" s="229"/>
      <c r="M387" s="230"/>
      <c r="N387" s="231"/>
      <c r="O387" s="231"/>
      <c r="P387" s="231"/>
      <c r="Q387" s="231"/>
      <c r="R387" s="231"/>
      <c r="S387" s="231"/>
      <c r="T387" s="232"/>
      <c r="U387" s="13"/>
      <c r="V387" s="13"/>
      <c r="W387" s="13"/>
      <c r="X387" s="13"/>
      <c r="Y387" s="13"/>
      <c r="Z387" s="13"/>
      <c r="AA387" s="13"/>
      <c r="AB387" s="13"/>
      <c r="AC387" s="13"/>
      <c r="AD387" s="13"/>
      <c r="AE387" s="13"/>
      <c r="AT387" s="233" t="s">
        <v>132</v>
      </c>
      <c r="AU387" s="233" t="s">
        <v>81</v>
      </c>
      <c r="AV387" s="13" t="s">
        <v>77</v>
      </c>
      <c r="AW387" s="13" t="s">
        <v>33</v>
      </c>
      <c r="AX387" s="13" t="s">
        <v>72</v>
      </c>
      <c r="AY387" s="233" t="s">
        <v>119</v>
      </c>
    </row>
    <row r="388" s="14" customFormat="1">
      <c r="A388" s="14"/>
      <c r="B388" s="234"/>
      <c r="C388" s="235"/>
      <c r="D388" s="222" t="s">
        <v>132</v>
      </c>
      <c r="E388" s="236" t="s">
        <v>19</v>
      </c>
      <c r="F388" s="237" t="s">
        <v>504</v>
      </c>
      <c r="G388" s="235"/>
      <c r="H388" s="238">
        <v>43</v>
      </c>
      <c r="I388" s="239"/>
      <c r="J388" s="235"/>
      <c r="K388" s="235"/>
      <c r="L388" s="240"/>
      <c r="M388" s="241"/>
      <c r="N388" s="242"/>
      <c r="O388" s="242"/>
      <c r="P388" s="242"/>
      <c r="Q388" s="242"/>
      <c r="R388" s="242"/>
      <c r="S388" s="242"/>
      <c r="T388" s="243"/>
      <c r="U388" s="14"/>
      <c r="V388" s="14"/>
      <c r="W388" s="14"/>
      <c r="X388" s="14"/>
      <c r="Y388" s="14"/>
      <c r="Z388" s="14"/>
      <c r="AA388" s="14"/>
      <c r="AB388" s="14"/>
      <c r="AC388" s="14"/>
      <c r="AD388" s="14"/>
      <c r="AE388" s="14"/>
      <c r="AT388" s="244" t="s">
        <v>132</v>
      </c>
      <c r="AU388" s="244" t="s">
        <v>81</v>
      </c>
      <c r="AV388" s="14" t="s">
        <v>81</v>
      </c>
      <c r="AW388" s="14" t="s">
        <v>33</v>
      </c>
      <c r="AX388" s="14" t="s">
        <v>72</v>
      </c>
      <c r="AY388" s="244" t="s">
        <v>119</v>
      </c>
    </row>
    <row r="389" s="13" customFormat="1">
      <c r="A389" s="13"/>
      <c r="B389" s="224"/>
      <c r="C389" s="225"/>
      <c r="D389" s="222" t="s">
        <v>132</v>
      </c>
      <c r="E389" s="226" t="s">
        <v>19</v>
      </c>
      <c r="F389" s="227" t="s">
        <v>505</v>
      </c>
      <c r="G389" s="225"/>
      <c r="H389" s="226" t="s">
        <v>19</v>
      </c>
      <c r="I389" s="228"/>
      <c r="J389" s="225"/>
      <c r="K389" s="225"/>
      <c r="L389" s="229"/>
      <c r="M389" s="230"/>
      <c r="N389" s="231"/>
      <c r="O389" s="231"/>
      <c r="P389" s="231"/>
      <c r="Q389" s="231"/>
      <c r="R389" s="231"/>
      <c r="S389" s="231"/>
      <c r="T389" s="232"/>
      <c r="U389" s="13"/>
      <c r="V389" s="13"/>
      <c r="W389" s="13"/>
      <c r="X389" s="13"/>
      <c r="Y389" s="13"/>
      <c r="Z389" s="13"/>
      <c r="AA389" s="13"/>
      <c r="AB389" s="13"/>
      <c r="AC389" s="13"/>
      <c r="AD389" s="13"/>
      <c r="AE389" s="13"/>
      <c r="AT389" s="233" t="s">
        <v>132</v>
      </c>
      <c r="AU389" s="233" t="s">
        <v>81</v>
      </c>
      <c r="AV389" s="13" t="s">
        <v>77</v>
      </c>
      <c r="AW389" s="13" t="s">
        <v>33</v>
      </c>
      <c r="AX389" s="13" t="s">
        <v>72</v>
      </c>
      <c r="AY389" s="233" t="s">
        <v>119</v>
      </c>
    </row>
    <row r="390" s="14" customFormat="1">
      <c r="A390" s="14"/>
      <c r="B390" s="234"/>
      <c r="C390" s="235"/>
      <c r="D390" s="222" t="s">
        <v>132</v>
      </c>
      <c r="E390" s="236" t="s">
        <v>19</v>
      </c>
      <c r="F390" s="237" t="s">
        <v>506</v>
      </c>
      <c r="G390" s="235"/>
      <c r="H390" s="238">
        <v>84</v>
      </c>
      <c r="I390" s="239"/>
      <c r="J390" s="235"/>
      <c r="K390" s="235"/>
      <c r="L390" s="240"/>
      <c r="M390" s="241"/>
      <c r="N390" s="242"/>
      <c r="O390" s="242"/>
      <c r="P390" s="242"/>
      <c r="Q390" s="242"/>
      <c r="R390" s="242"/>
      <c r="S390" s="242"/>
      <c r="T390" s="243"/>
      <c r="U390" s="14"/>
      <c r="V390" s="14"/>
      <c r="W390" s="14"/>
      <c r="X390" s="14"/>
      <c r="Y390" s="14"/>
      <c r="Z390" s="14"/>
      <c r="AA390" s="14"/>
      <c r="AB390" s="14"/>
      <c r="AC390" s="14"/>
      <c r="AD390" s="14"/>
      <c r="AE390" s="14"/>
      <c r="AT390" s="244" t="s">
        <v>132</v>
      </c>
      <c r="AU390" s="244" t="s">
        <v>81</v>
      </c>
      <c r="AV390" s="14" t="s">
        <v>81</v>
      </c>
      <c r="AW390" s="14" t="s">
        <v>33</v>
      </c>
      <c r="AX390" s="14" t="s">
        <v>72</v>
      </c>
      <c r="AY390" s="244" t="s">
        <v>119</v>
      </c>
    </row>
    <row r="391" s="13" customFormat="1">
      <c r="A391" s="13"/>
      <c r="B391" s="224"/>
      <c r="C391" s="225"/>
      <c r="D391" s="222" t="s">
        <v>132</v>
      </c>
      <c r="E391" s="226" t="s">
        <v>19</v>
      </c>
      <c r="F391" s="227" t="s">
        <v>507</v>
      </c>
      <c r="G391" s="225"/>
      <c r="H391" s="226" t="s">
        <v>19</v>
      </c>
      <c r="I391" s="228"/>
      <c r="J391" s="225"/>
      <c r="K391" s="225"/>
      <c r="L391" s="229"/>
      <c r="M391" s="230"/>
      <c r="N391" s="231"/>
      <c r="O391" s="231"/>
      <c r="P391" s="231"/>
      <c r="Q391" s="231"/>
      <c r="R391" s="231"/>
      <c r="S391" s="231"/>
      <c r="T391" s="232"/>
      <c r="U391" s="13"/>
      <c r="V391" s="13"/>
      <c r="W391" s="13"/>
      <c r="X391" s="13"/>
      <c r="Y391" s="13"/>
      <c r="Z391" s="13"/>
      <c r="AA391" s="13"/>
      <c r="AB391" s="13"/>
      <c r="AC391" s="13"/>
      <c r="AD391" s="13"/>
      <c r="AE391" s="13"/>
      <c r="AT391" s="233" t="s">
        <v>132</v>
      </c>
      <c r="AU391" s="233" t="s">
        <v>81</v>
      </c>
      <c r="AV391" s="13" t="s">
        <v>77</v>
      </c>
      <c r="AW391" s="13" t="s">
        <v>33</v>
      </c>
      <c r="AX391" s="13" t="s">
        <v>72</v>
      </c>
      <c r="AY391" s="233" t="s">
        <v>119</v>
      </c>
    </row>
    <row r="392" s="14" customFormat="1">
      <c r="A392" s="14"/>
      <c r="B392" s="234"/>
      <c r="C392" s="235"/>
      <c r="D392" s="222" t="s">
        <v>132</v>
      </c>
      <c r="E392" s="236" t="s">
        <v>19</v>
      </c>
      <c r="F392" s="237" t="s">
        <v>168</v>
      </c>
      <c r="G392" s="235"/>
      <c r="H392" s="238">
        <v>90</v>
      </c>
      <c r="I392" s="239"/>
      <c r="J392" s="235"/>
      <c r="K392" s="235"/>
      <c r="L392" s="240"/>
      <c r="M392" s="241"/>
      <c r="N392" s="242"/>
      <c r="O392" s="242"/>
      <c r="P392" s="242"/>
      <c r="Q392" s="242"/>
      <c r="R392" s="242"/>
      <c r="S392" s="242"/>
      <c r="T392" s="243"/>
      <c r="U392" s="14"/>
      <c r="V392" s="14"/>
      <c r="W392" s="14"/>
      <c r="X392" s="14"/>
      <c r="Y392" s="14"/>
      <c r="Z392" s="14"/>
      <c r="AA392" s="14"/>
      <c r="AB392" s="14"/>
      <c r="AC392" s="14"/>
      <c r="AD392" s="14"/>
      <c r="AE392" s="14"/>
      <c r="AT392" s="244" t="s">
        <v>132</v>
      </c>
      <c r="AU392" s="244" t="s">
        <v>81</v>
      </c>
      <c r="AV392" s="14" t="s">
        <v>81</v>
      </c>
      <c r="AW392" s="14" t="s">
        <v>33</v>
      </c>
      <c r="AX392" s="14" t="s">
        <v>72</v>
      </c>
      <c r="AY392" s="244" t="s">
        <v>119</v>
      </c>
    </row>
    <row r="393" s="15" customFormat="1">
      <c r="A393" s="15"/>
      <c r="B393" s="245"/>
      <c r="C393" s="246"/>
      <c r="D393" s="222" t="s">
        <v>132</v>
      </c>
      <c r="E393" s="247" t="s">
        <v>19</v>
      </c>
      <c r="F393" s="248" t="s">
        <v>150</v>
      </c>
      <c r="G393" s="246"/>
      <c r="H393" s="249">
        <v>217</v>
      </c>
      <c r="I393" s="250"/>
      <c r="J393" s="246"/>
      <c r="K393" s="246"/>
      <c r="L393" s="251"/>
      <c r="M393" s="252"/>
      <c r="N393" s="253"/>
      <c r="O393" s="253"/>
      <c r="P393" s="253"/>
      <c r="Q393" s="253"/>
      <c r="R393" s="253"/>
      <c r="S393" s="253"/>
      <c r="T393" s="254"/>
      <c r="U393" s="15"/>
      <c r="V393" s="15"/>
      <c r="W393" s="15"/>
      <c r="X393" s="15"/>
      <c r="Y393" s="15"/>
      <c r="Z393" s="15"/>
      <c r="AA393" s="15"/>
      <c r="AB393" s="15"/>
      <c r="AC393" s="15"/>
      <c r="AD393" s="15"/>
      <c r="AE393" s="15"/>
      <c r="AT393" s="255" t="s">
        <v>132</v>
      </c>
      <c r="AU393" s="255" t="s">
        <v>81</v>
      </c>
      <c r="AV393" s="15" t="s">
        <v>126</v>
      </c>
      <c r="AW393" s="15" t="s">
        <v>33</v>
      </c>
      <c r="AX393" s="15" t="s">
        <v>77</v>
      </c>
      <c r="AY393" s="255" t="s">
        <v>119</v>
      </c>
    </row>
    <row r="394" s="2" customFormat="1" ht="21.75" customHeight="1">
      <c r="A394" s="38"/>
      <c r="B394" s="39"/>
      <c r="C394" s="204" t="s">
        <v>508</v>
      </c>
      <c r="D394" s="204" t="s">
        <v>121</v>
      </c>
      <c r="E394" s="205" t="s">
        <v>509</v>
      </c>
      <c r="F394" s="206" t="s">
        <v>510</v>
      </c>
      <c r="G394" s="207" t="s">
        <v>124</v>
      </c>
      <c r="H394" s="208">
        <v>4914</v>
      </c>
      <c r="I394" s="209"/>
      <c r="J394" s="210">
        <f>ROUND(I394*H394,2)</f>
        <v>0</v>
      </c>
      <c r="K394" s="206" t="s">
        <v>125</v>
      </c>
      <c r="L394" s="44"/>
      <c r="M394" s="211" t="s">
        <v>19</v>
      </c>
      <c r="N394" s="212" t="s">
        <v>43</v>
      </c>
      <c r="O394" s="84"/>
      <c r="P394" s="213">
        <f>O394*H394</f>
        <v>0</v>
      </c>
      <c r="Q394" s="213">
        <v>0</v>
      </c>
      <c r="R394" s="213">
        <f>Q394*H394</f>
        <v>0</v>
      </c>
      <c r="S394" s="213">
        <v>0</v>
      </c>
      <c r="T394" s="214">
        <f>S394*H394</f>
        <v>0</v>
      </c>
      <c r="U394" s="38"/>
      <c r="V394" s="38"/>
      <c r="W394" s="38"/>
      <c r="X394" s="38"/>
      <c r="Y394" s="38"/>
      <c r="Z394" s="38"/>
      <c r="AA394" s="38"/>
      <c r="AB394" s="38"/>
      <c r="AC394" s="38"/>
      <c r="AD394" s="38"/>
      <c r="AE394" s="38"/>
      <c r="AR394" s="215" t="s">
        <v>126</v>
      </c>
      <c r="AT394" s="215" t="s">
        <v>121</v>
      </c>
      <c r="AU394" s="215" t="s">
        <v>81</v>
      </c>
      <c r="AY394" s="17" t="s">
        <v>119</v>
      </c>
      <c r="BE394" s="216">
        <f>IF(N394="základní",J394,0)</f>
        <v>0</v>
      </c>
      <c r="BF394" s="216">
        <f>IF(N394="snížená",J394,0)</f>
        <v>0</v>
      </c>
      <c r="BG394" s="216">
        <f>IF(N394="zákl. přenesená",J394,0)</f>
        <v>0</v>
      </c>
      <c r="BH394" s="216">
        <f>IF(N394="sníž. přenesená",J394,0)</f>
        <v>0</v>
      </c>
      <c r="BI394" s="216">
        <f>IF(N394="nulová",J394,0)</f>
        <v>0</v>
      </c>
      <c r="BJ394" s="17" t="s">
        <v>77</v>
      </c>
      <c r="BK394" s="216">
        <f>ROUND(I394*H394,2)</f>
        <v>0</v>
      </c>
      <c r="BL394" s="17" t="s">
        <v>126</v>
      </c>
      <c r="BM394" s="215" t="s">
        <v>511</v>
      </c>
    </row>
    <row r="395" s="2" customFormat="1">
      <c r="A395" s="38"/>
      <c r="B395" s="39"/>
      <c r="C395" s="40"/>
      <c r="D395" s="217" t="s">
        <v>128</v>
      </c>
      <c r="E395" s="40"/>
      <c r="F395" s="218" t="s">
        <v>512</v>
      </c>
      <c r="G395" s="40"/>
      <c r="H395" s="40"/>
      <c r="I395" s="219"/>
      <c r="J395" s="40"/>
      <c r="K395" s="40"/>
      <c r="L395" s="44"/>
      <c r="M395" s="220"/>
      <c r="N395" s="221"/>
      <c r="O395" s="84"/>
      <c r="P395" s="84"/>
      <c r="Q395" s="84"/>
      <c r="R395" s="84"/>
      <c r="S395" s="84"/>
      <c r="T395" s="85"/>
      <c r="U395" s="38"/>
      <c r="V395" s="38"/>
      <c r="W395" s="38"/>
      <c r="X395" s="38"/>
      <c r="Y395" s="38"/>
      <c r="Z395" s="38"/>
      <c r="AA395" s="38"/>
      <c r="AB395" s="38"/>
      <c r="AC395" s="38"/>
      <c r="AD395" s="38"/>
      <c r="AE395" s="38"/>
      <c r="AT395" s="17" t="s">
        <v>128</v>
      </c>
      <c r="AU395" s="17" t="s">
        <v>81</v>
      </c>
    </row>
    <row r="396" s="13" customFormat="1">
      <c r="A396" s="13"/>
      <c r="B396" s="224"/>
      <c r="C396" s="225"/>
      <c r="D396" s="222" t="s">
        <v>132</v>
      </c>
      <c r="E396" s="226" t="s">
        <v>19</v>
      </c>
      <c r="F396" s="227" t="s">
        <v>513</v>
      </c>
      <c r="G396" s="225"/>
      <c r="H396" s="226" t="s">
        <v>19</v>
      </c>
      <c r="I396" s="228"/>
      <c r="J396" s="225"/>
      <c r="K396" s="225"/>
      <c r="L396" s="229"/>
      <c r="M396" s="230"/>
      <c r="N396" s="231"/>
      <c r="O396" s="231"/>
      <c r="P396" s="231"/>
      <c r="Q396" s="231"/>
      <c r="R396" s="231"/>
      <c r="S396" s="231"/>
      <c r="T396" s="232"/>
      <c r="U396" s="13"/>
      <c r="V396" s="13"/>
      <c r="W396" s="13"/>
      <c r="X396" s="13"/>
      <c r="Y396" s="13"/>
      <c r="Z396" s="13"/>
      <c r="AA396" s="13"/>
      <c r="AB396" s="13"/>
      <c r="AC396" s="13"/>
      <c r="AD396" s="13"/>
      <c r="AE396" s="13"/>
      <c r="AT396" s="233" t="s">
        <v>132</v>
      </c>
      <c r="AU396" s="233" t="s">
        <v>81</v>
      </c>
      <c r="AV396" s="13" t="s">
        <v>77</v>
      </c>
      <c r="AW396" s="13" t="s">
        <v>33</v>
      </c>
      <c r="AX396" s="13" t="s">
        <v>72</v>
      </c>
      <c r="AY396" s="233" t="s">
        <v>119</v>
      </c>
    </row>
    <row r="397" s="14" customFormat="1">
      <c r="A397" s="14"/>
      <c r="B397" s="234"/>
      <c r="C397" s="235"/>
      <c r="D397" s="222" t="s">
        <v>132</v>
      </c>
      <c r="E397" s="236" t="s">
        <v>19</v>
      </c>
      <c r="F397" s="237" t="s">
        <v>514</v>
      </c>
      <c r="G397" s="235"/>
      <c r="H397" s="238">
        <v>4148</v>
      </c>
      <c r="I397" s="239"/>
      <c r="J397" s="235"/>
      <c r="K397" s="235"/>
      <c r="L397" s="240"/>
      <c r="M397" s="241"/>
      <c r="N397" s="242"/>
      <c r="O397" s="242"/>
      <c r="P397" s="242"/>
      <c r="Q397" s="242"/>
      <c r="R397" s="242"/>
      <c r="S397" s="242"/>
      <c r="T397" s="243"/>
      <c r="U397" s="14"/>
      <c r="V397" s="14"/>
      <c r="W397" s="14"/>
      <c r="X397" s="14"/>
      <c r="Y397" s="14"/>
      <c r="Z397" s="14"/>
      <c r="AA397" s="14"/>
      <c r="AB397" s="14"/>
      <c r="AC397" s="14"/>
      <c r="AD397" s="14"/>
      <c r="AE397" s="14"/>
      <c r="AT397" s="244" t="s">
        <v>132</v>
      </c>
      <c r="AU397" s="244" t="s">
        <v>81</v>
      </c>
      <c r="AV397" s="14" t="s">
        <v>81</v>
      </c>
      <c r="AW397" s="14" t="s">
        <v>33</v>
      </c>
      <c r="AX397" s="14" t="s">
        <v>72</v>
      </c>
      <c r="AY397" s="244" t="s">
        <v>119</v>
      </c>
    </row>
    <row r="398" s="13" customFormat="1">
      <c r="A398" s="13"/>
      <c r="B398" s="224"/>
      <c r="C398" s="225"/>
      <c r="D398" s="222" t="s">
        <v>132</v>
      </c>
      <c r="E398" s="226" t="s">
        <v>19</v>
      </c>
      <c r="F398" s="227" t="s">
        <v>515</v>
      </c>
      <c r="G398" s="225"/>
      <c r="H398" s="226" t="s">
        <v>19</v>
      </c>
      <c r="I398" s="228"/>
      <c r="J398" s="225"/>
      <c r="K398" s="225"/>
      <c r="L398" s="229"/>
      <c r="M398" s="230"/>
      <c r="N398" s="231"/>
      <c r="O398" s="231"/>
      <c r="P398" s="231"/>
      <c r="Q398" s="231"/>
      <c r="R398" s="231"/>
      <c r="S398" s="231"/>
      <c r="T398" s="232"/>
      <c r="U398" s="13"/>
      <c r="V398" s="13"/>
      <c r="W398" s="13"/>
      <c r="X398" s="13"/>
      <c r="Y398" s="13"/>
      <c r="Z398" s="13"/>
      <c r="AA398" s="13"/>
      <c r="AB398" s="13"/>
      <c r="AC398" s="13"/>
      <c r="AD398" s="13"/>
      <c r="AE398" s="13"/>
      <c r="AT398" s="233" t="s">
        <v>132</v>
      </c>
      <c r="AU398" s="233" t="s">
        <v>81</v>
      </c>
      <c r="AV398" s="13" t="s">
        <v>77</v>
      </c>
      <c r="AW398" s="13" t="s">
        <v>33</v>
      </c>
      <c r="AX398" s="13" t="s">
        <v>72</v>
      </c>
      <c r="AY398" s="233" t="s">
        <v>119</v>
      </c>
    </row>
    <row r="399" s="14" customFormat="1">
      <c r="A399" s="14"/>
      <c r="B399" s="234"/>
      <c r="C399" s="235"/>
      <c r="D399" s="222" t="s">
        <v>132</v>
      </c>
      <c r="E399" s="236" t="s">
        <v>19</v>
      </c>
      <c r="F399" s="237" t="s">
        <v>516</v>
      </c>
      <c r="G399" s="235"/>
      <c r="H399" s="238">
        <v>220</v>
      </c>
      <c r="I399" s="239"/>
      <c r="J399" s="235"/>
      <c r="K399" s="235"/>
      <c r="L399" s="240"/>
      <c r="M399" s="241"/>
      <c r="N399" s="242"/>
      <c r="O399" s="242"/>
      <c r="P399" s="242"/>
      <c r="Q399" s="242"/>
      <c r="R399" s="242"/>
      <c r="S399" s="242"/>
      <c r="T399" s="243"/>
      <c r="U399" s="14"/>
      <c r="V399" s="14"/>
      <c r="W399" s="14"/>
      <c r="X399" s="14"/>
      <c r="Y399" s="14"/>
      <c r="Z399" s="14"/>
      <c r="AA399" s="14"/>
      <c r="AB399" s="14"/>
      <c r="AC399" s="14"/>
      <c r="AD399" s="14"/>
      <c r="AE399" s="14"/>
      <c r="AT399" s="244" t="s">
        <v>132</v>
      </c>
      <c r="AU399" s="244" t="s">
        <v>81</v>
      </c>
      <c r="AV399" s="14" t="s">
        <v>81</v>
      </c>
      <c r="AW399" s="14" t="s">
        <v>33</v>
      </c>
      <c r="AX399" s="14" t="s">
        <v>72</v>
      </c>
      <c r="AY399" s="244" t="s">
        <v>119</v>
      </c>
    </row>
    <row r="400" s="13" customFormat="1">
      <c r="A400" s="13"/>
      <c r="B400" s="224"/>
      <c r="C400" s="225"/>
      <c r="D400" s="222" t="s">
        <v>132</v>
      </c>
      <c r="E400" s="226" t="s">
        <v>19</v>
      </c>
      <c r="F400" s="227" t="s">
        <v>517</v>
      </c>
      <c r="G400" s="225"/>
      <c r="H400" s="226" t="s">
        <v>19</v>
      </c>
      <c r="I400" s="228"/>
      <c r="J400" s="225"/>
      <c r="K400" s="225"/>
      <c r="L400" s="229"/>
      <c r="M400" s="230"/>
      <c r="N400" s="231"/>
      <c r="O400" s="231"/>
      <c r="P400" s="231"/>
      <c r="Q400" s="231"/>
      <c r="R400" s="231"/>
      <c r="S400" s="231"/>
      <c r="T400" s="232"/>
      <c r="U400" s="13"/>
      <c r="V400" s="13"/>
      <c r="W400" s="13"/>
      <c r="X400" s="13"/>
      <c r="Y400" s="13"/>
      <c r="Z400" s="13"/>
      <c r="AA400" s="13"/>
      <c r="AB400" s="13"/>
      <c r="AC400" s="13"/>
      <c r="AD400" s="13"/>
      <c r="AE400" s="13"/>
      <c r="AT400" s="233" t="s">
        <v>132</v>
      </c>
      <c r="AU400" s="233" t="s">
        <v>81</v>
      </c>
      <c r="AV400" s="13" t="s">
        <v>77</v>
      </c>
      <c r="AW400" s="13" t="s">
        <v>33</v>
      </c>
      <c r="AX400" s="13" t="s">
        <v>72</v>
      </c>
      <c r="AY400" s="233" t="s">
        <v>119</v>
      </c>
    </row>
    <row r="401" s="14" customFormat="1">
      <c r="A401" s="14"/>
      <c r="B401" s="234"/>
      <c r="C401" s="235"/>
      <c r="D401" s="222" t="s">
        <v>132</v>
      </c>
      <c r="E401" s="236" t="s">
        <v>19</v>
      </c>
      <c r="F401" s="237" t="s">
        <v>518</v>
      </c>
      <c r="G401" s="235"/>
      <c r="H401" s="238">
        <v>546</v>
      </c>
      <c r="I401" s="239"/>
      <c r="J401" s="235"/>
      <c r="K401" s="235"/>
      <c r="L401" s="240"/>
      <c r="M401" s="241"/>
      <c r="N401" s="242"/>
      <c r="O401" s="242"/>
      <c r="P401" s="242"/>
      <c r="Q401" s="242"/>
      <c r="R401" s="242"/>
      <c r="S401" s="242"/>
      <c r="T401" s="243"/>
      <c r="U401" s="14"/>
      <c r="V401" s="14"/>
      <c r="W401" s="14"/>
      <c r="X401" s="14"/>
      <c r="Y401" s="14"/>
      <c r="Z401" s="14"/>
      <c r="AA401" s="14"/>
      <c r="AB401" s="14"/>
      <c r="AC401" s="14"/>
      <c r="AD401" s="14"/>
      <c r="AE401" s="14"/>
      <c r="AT401" s="244" t="s">
        <v>132</v>
      </c>
      <c r="AU401" s="244" t="s">
        <v>81</v>
      </c>
      <c r="AV401" s="14" t="s">
        <v>81</v>
      </c>
      <c r="AW401" s="14" t="s">
        <v>33</v>
      </c>
      <c r="AX401" s="14" t="s">
        <v>72</v>
      </c>
      <c r="AY401" s="244" t="s">
        <v>119</v>
      </c>
    </row>
    <row r="402" s="15" customFormat="1">
      <c r="A402" s="15"/>
      <c r="B402" s="245"/>
      <c r="C402" s="246"/>
      <c r="D402" s="222" t="s">
        <v>132</v>
      </c>
      <c r="E402" s="247" t="s">
        <v>19</v>
      </c>
      <c r="F402" s="248" t="s">
        <v>150</v>
      </c>
      <c r="G402" s="246"/>
      <c r="H402" s="249">
        <v>4914</v>
      </c>
      <c r="I402" s="250"/>
      <c r="J402" s="246"/>
      <c r="K402" s="246"/>
      <c r="L402" s="251"/>
      <c r="M402" s="252"/>
      <c r="N402" s="253"/>
      <c r="O402" s="253"/>
      <c r="P402" s="253"/>
      <c r="Q402" s="253"/>
      <c r="R402" s="253"/>
      <c r="S402" s="253"/>
      <c r="T402" s="254"/>
      <c r="U402" s="15"/>
      <c r="V402" s="15"/>
      <c r="W402" s="15"/>
      <c r="X402" s="15"/>
      <c r="Y402" s="15"/>
      <c r="Z402" s="15"/>
      <c r="AA402" s="15"/>
      <c r="AB402" s="15"/>
      <c r="AC402" s="15"/>
      <c r="AD402" s="15"/>
      <c r="AE402" s="15"/>
      <c r="AT402" s="255" t="s">
        <v>132</v>
      </c>
      <c r="AU402" s="255" t="s">
        <v>81</v>
      </c>
      <c r="AV402" s="15" t="s">
        <v>126</v>
      </c>
      <c r="AW402" s="15" t="s">
        <v>33</v>
      </c>
      <c r="AX402" s="15" t="s">
        <v>77</v>
      </c>
      <c r="AY402" s="255" t="s">
        <v>119</v>
      </c>
    </row>
    <row r="403" s="2" customFormat="1" ht="21.75" customHeight="1">
      <c r="A403" s="38"/>
      <c r="B403" s="39"/>
      <c r="C403" s="204" t="s">
        <v>519</v>
      </c>
      <c r="D403" s="204" t="s">
        <v>121</v>
      </c>
      <c r="E403" s="205" t="s">
        <v>520</v>
      </c>
      <c r="F403" s="206" t="s">
        <v>521</v>
      </c>
      <c r="G403" s="207" t="s">
        <v>124</v>
      </c>
      <c r="H403" s="208">
        <v>1399</v>
      </c>
      <c r="I403" s="209"/>
      <c r="J403" s="210">
        <f>ROUND(I403*H403,2)</f>
        <v>0</v>
      </c>
      <c r="K403" s="206" t="s">
        <v>125</v>
      </c>
      <c r="L403" s="44"/>
      <c r="M403" s="211" t="s">
        <v>19</v>
      </c>
      <c r="N403" s="212" t="s">
        <v>43</v>
      </c>
      <c r="O403" s="84"/>
      <c r="P403" s="213">
        <f>O403*H403</f>
        <v>0</v>
      </c>
      <c r="Q403" s="213">
        <v>0</v>
      </c>
      <c r="R403" s="213">
        <f>Q403*H403</f>
        <v>0</v>
      </c>
      <c r="S403" s="213">
        <v>0</v>
      </c>
      <c r="T403" s="214">
        <f>S403*H403</f>
        <v>0</v>
      </c>
      <c r="U403" s="38"/>
      <c r="V403" s="38"/>
      <c r="W403" s="38"/>
      <c r="X403" s="38"/>
      <c r="Y403" s="38"/>
      <c r="Z403" s="38"/>
      <c r="AA403" s="38"/>
      <c r="AB403" s="38"/>
      <c r="AC403" s="38"/>
      <c r="AD403" s="38"/>
      <c r="AE403" s="38"/>
      <c r="AR403" s="215" t="s">
        <v>126</v>
      </c>
      <c r="AT403" s="215" t="s">
        <v>121</v>
      </c>
      <c r="AU403" s="215" t="s">
        <v>81</v>
      </c>
      <c r="AY403" s="17" t="s">
        <v>119</v>
      </c>
      <c r="BE403" s="216">
        <f>IF(N403="základní",J403,0)</f>
        <v>0</v>
      </c>
      <c r="BF403" s="216">
        <f>IF(N403="snížená",J403,0)</f>
        <v>0</v>
      </c>
      <c r="BG403" s="216">
        <f>IF(N403="zákl. přenesená",J403,0)</f>
        <v>0</v>
      </c>
      <c r="BH403" s="216">
        <f>IF(N403="sníž. přenesená",J403,0)</f>
        <v>0</v>
      </c>
      <c r="BI403" s="216">
        <f>IF(N403="nulová",J403,0)</f>
        <v>0</v>
      </c>
      <c r="BJ403" s="17" t="s">
        <v>77</v>
      </c>
      <c r="BK403" s="216">
        <f>ROUND(I403*H403,2)</f>
        <v>0</v>
      </c>
      <c r="BL403" s="17" t="s">
        <v>126</v>
      </c>
      <c r="BM403" s="215" t="s">
        <v>522</v>
      </c>
    </row>
    <row r="404" s="2" customFormat="1">
      <c r="A404" s="38"/>
      <c r="B404" s="39"/>
      <c r="C404" s="40"/>
      <c r="D404" s="217" t="s">
        <v>128</v>
      </c>
      <c r="E404" s="40"/>
      <c r="F404" s="218" t="s">
        <v>523</v>
      </c>
      <c r="G404" s="40"/>
      <c r="H404" s="40"/>
      <c r="I404" s="219"/>
      <c r="J404" s="40"/>
      <c r="K404" s="40"/>
      <c r="L404" s="44"/>
      <c r="M404" s="220"/>
      <c r="N404" s="221"/>
      <c r="O404" s="84"/>
      <c r="P404" s="84"/>
      <c r="Q404" s="84"/>
      <c r="R404" s="84"/>
      <c r="S404" s="84"/>
      <c r="T404" s="85"/>
      <c r="U404" s="38"/>
      <c r="V404" s="38"/>
      <c r="W404" s="38"/>
      <c r="X404" s="38"/>
      <c r="Y404" s="38"/>
      <c r="Z404" s="38"/>
      <c r="AA404" s="38"/>
      <c r="AB404" s="38"/>
      <c r="AC404" s="38"/>
      <c r="AD404" s="38"/>
      <c r="AE404" s="38"/>
      <c r="AT404" s="17" t="s">
        <v>128</v>
      </c>
      <c r="AU404" s="17" t="s">
        <v>81</v>
      </c>
    </row>
    <row r="405" s="13" customFormat="1">
      <c r="A405" s="13"/>
      <c r="B405" s="224"/>
      <c r="C405" s="225"/>
      <c r="D405" s="222" t="s">
        <v>132</v>
      </c>
      <c r="E405" s="226" t="s">
        <v>19</v>
      </c>
      <c r="F405" s="227" t="s">
        <v>333</v>
      </c>
      <c r="G405" s="225"/>
      <c r="H405" s="226" t="s">
        <v>19</v>
      </c>
      <c r="I405" s="228"/>
      <c r="J405" s="225"/>
      <c r="K405" s="225"/>
      <c r="L405" s="229"/>
      <c r="M405" s="230"/>
      <c r="N405" s="231"/>
      <c r="O405" s="231"/>
      <c r="P405" s="231"/>
      <c r="Q405" s="231"/>
      <c r="R405" s="231"/>
      <c r="S405" s="231"/>
      <c r="T405" s="232"/>
      <c r="U405" s="13"/>
      <c r="V405" s="13"/>
      <c r="W405" s="13"/>
      <c r="X405" s="13"/>
      <c r="Y405" s="13"/>
      <c r="Z405" s="13"/>
      <c r="AA405" s="13"/>
      <c r="AB405" s="13"/>
      <c r="AC405" s="13"/>
      <c r="AD405" s="13"/>
      <c r="AE405" s="13"/>
      <c r="AT405" s="233" t="s">
        <v>132</v>
      </c>
      <c r="AU405" s="233" t="s">
        <v>81</v>
      </c>
      <c r="AV405" s="13" t="s">
        <v>77</v>
      </c>
      <c r="AW405" s="13" t="s">
        <v>33</v>
      </c>
      <c r="AX405" s="13" t="s">
        <v>72</v>
      </c>
      <c r="AY405" s="233" t="s">
        <v>119</v>
      </c>
    </row>
    <row r="406" s="14" customFormat="1">
      <c r="A406" s="14"/>
      <c r="B406" s="234"/>
      <c r="C406" s="235"/>
      <c r="D406" s="222" t="s">
        <v>132</v>
      </c>
      <c r="E406" s="236" t="s">
        <v>19</v>
      </c>
      <c r="F406" s="237" t="s">
        <v>426</v>
      </c>
      <c r="G406" s="235"/>
      <c r="H406" s="238">
        <v>1399</v>
      </c>
      <c r="I406" s="239"/>
      <c r="J406" s="235"/>
      <c r="K406" s="235"/>
      <c r="L406" s="240"/>
      <c r="M406" s="241"/>
      <c r="N406" s="242"/>
      <c r="O406" s="242"/>
      <c r="P406" s="242"/>
      <c r="Q406" s="242"/>
      <c r="R406" s="242"/>
      <c r="S406" s="242"/>
      <c r="T406" s="243"/>
      <c r="U406" s="14"/>
      <c r="V406" s="14"/>
      <c r="W406" s="14"/>
      <c r="X406" s="14"/>
      <c r="Y406" s="14"/>
      <c r="Z406" s="14"/>
      <c r="AA406" s="14"/>
      <c r="AB406" s="14"/>
      <c r="AC406" s="14"/>
      <c r="AD406" s="14"/>
      <c r="AE406" s="14"/>
      <c r="AT406" s="244" t="s">
        <v>132</v>
      </c>
      <c r="AU406" s="244" t="s">
        <v>81</v>
      </c>
      <c r="AV406" s="14" t="s">
        <v>81</v>
      </c>
      <c r="AW406" s="14" t="s">
        <v>33</v>
      </c>
      <c r="AX406" s="14" t="s">
        <v>77</v>
      </c>
      <c r="AY406" s="244" t="s">
        <v>119</v>
      </c>
    </row>
    <row r="407" s="2" customFormat="1" ht="24.15" customHeight="1">
      <c r="A407" s="38"/>
      <c r="B407" s="39"/>
      <c r="C407" s="204" t="s">
        <v>524</v>
      </c>
      <c r="D407" s="204" t="s">
        <v>121</v>
      </c>
      <c r="E407" s="205" t="s">
        <v>525</v>
      </c>
      <c r="F407" s="206" t="s">
        <v>526</v>
      </c>
      <c r="G407" s="207" t="s">
        <v>124</v>
      </c>
      <c r="H407" s="208">
        <v>34</v>
      </c>
      <c r="I407" s="209"/>
      <c r="J407" s="210">
        <f>ROUND(I407*H407,2)</f>
        <v>0</v>
      </c>
      <c r="K407" s="206" t="s">
        <v>125</v>
      </c>
      <c r="L407" s="44"/>
      <c r="M407" s="211" t="s">
        <v>19</v>
      </c>
      <c r="N407" s="212" t="s">
        <v>43</v>
      </c>
      <c r="O407" s="84"/>
      <c r="P407" s="213">
        <f>O407*H407</f>
        <v>0</v>
      </c>
      <c r="Q407" s="213">
        <v>0</v>
      </c>
      <c r="R407" s="213">
        <f>Q407*H407</f>
        <v>0</v>
      </c>
      <c r="S407" s="213">
        <v>0</v>
      </c>
      <c r="T407" s="214">
        <f>S407*H407</f>
        <v>0</v>
      </c>
      <c r="U407" s="38"/>
      <c r="V407" s="38"/>
      <c r="W407" s="38"/>
      <c r="X407" s="38"/>
      <c r="Y407" s="38"/>
      <c r="Z407" s="38"/>
      <c r="AA407" s="38"/>
      <c r="AB407" s="38"/>
      <c r="AC407" s="38"/>
      <c r="AD407" s="38"/>
      <c r="AE407" s="38"/>
      <c r="AR407" s="215" t="s">
        <v>126</v>
      </c>
      <c r="AT407" s="215" t="s">
        <v>121</v>
      </c>
      <c r="AU407" s="215" t="s">
        <v>81</v>
      </c>
      <c r="AY407" s="17" t="s">
        <v>119</v>
      </c>
      <c r="BE407" s="216">
        <f>IF(N407="základní",J407,0)</f>
        <v>0</v>
      </c>
      <c r="BF407" s="216">
        <f>IF(N407="snížená",J407,0)</f>
        <v>0</v>
      </c>
      <c r="BG407" s="216">
        <f>IF(N407="zákl. přenesená",J407,0)</f>
        <v>0</v>
      </c>
      <c r="BH407" s="216">
        <f>IF(N407="sníž. přenesená",J407,0)</f>
        <v>0</v>
      </c>
      <c r="BI407" s="216">
        <f>IF(N407="nulová",J407,0)</f>
        <v>0</v>
      </c>
      <c r="BJ407" s="17" t="s">
        <v>77</v>
      </c>
      <c r="BK407" s="216">
        <f>ROUND(I407*H407,2)</f>
        <v>0</v>
      </c>
      <c r="BL407" s="17" t="s">
        <v>126</v>
      </c>
      <c r="BM407" s="215" t="s">
        <v>527</v>
      </c>
    </row>
    <row r="408" s="2" customFormat="1">
      <c r="A408" s="38"/>
      <c r="B408" s="39"/>
      <c r="C408" s="40"/>
      <c r="D408" s="217" t="s">
        <v>128</v>
      </c>
      <c r="E408" s="40"/>
      <c r="F408" s="218" t="s">
        <v>528</v>
      </c>
      <c r="G408" s="40"/>
      <c r="H408" s="40"/>
      <c r="I408" s="219"/>
      <c r="J408" s="40"/>
      <c r="K408" s="40"/>
      <c r="L408" s="44"/>
      <c r="M408" s="220"/>
      <c r="N408" s="221"/>
      <c r="O408" s="84"/>
      <c r="P408" s="84"/>
      <c r="Q408" s="84"/>
      <c r="R408" s="84"/>
      <c r="S408" s="84"/>
      <c r="T408" s="85"/>
      <c r="U408" s="38"/>
      <c r="V408" s="38"/>
      <c r="W408" s="38"/>
      <c r="X408" s="38"/>
      <c r="Y408" s="38"/>
      <c r="Z408" s="38"/>
      <c r="AA408" s="38"/>
      <c r="AB408" s="38"/>
      <c r="AC408" s="38"/>
      <c r="AD408" s="38"/>
      <c r="AE408" s="38"/>
      <c r="AT408" s="17" t="s">
        <v>128</v>
      </c>
      <c r="AU408" s="17" t="s">
        <v>81</v>
      </c>
    </row>
    <row r="409" s="13" customFormat="1">
      <c r="A409" s="13"/>
      <c r="B409" s="224"/>
      <c r="C409" s="225"/>
      <c r="D409" s="222" t="s">
        <v>132</v>
      </c>
      <c r="E409" s="226" t="s">
        <v>19</v>
      </c>
      <c r="F409" s="227" t="s">
        <v>529</v>
      </c>
      <c r="G409" s="225"/>
      <c r="H409" s="226" t="s">
        <v>19</v>
      </c>
      <c r="I409" s="228"/>
      <c r="J409" s="225"/>
      <c r="K409" s="225"/>
      <c r="L409" s="229"/>
      <c r="M409" s="230"/>
      <c r="N409" s="231"/>
      <c r="O409" s="231"/>
      <c r="P409" s="231"/>
      <c r="Q409" s="231"/>
      <c r="R409" s="231"/>
      <c r="S409" s="231"/>
      <c r="T409" s="232"/>
      <c r="U409" s="13"/>
      <c r="V409" s="13"/>
      <c r="W409" s="13"/>
      <c r="X409" s="13"/>
      <c r="Y409" s="13"/>
      <c r="Z409" s="13"/>
      <c r="AA409" s="13"/>
      <c r="AB409" s="13"/>
      <c r="AC409" s="13"/>
      <c r="AD409" s="13"/>
      <c r="AE409" s="13"/>
      <c r="AT409" s="233" t="s">
        <v>132</v>
      </c>
      <c r="AU409" s="233" t="s">
        <v>81</v>
      </c>
      <c r="AV409" s="13" t="s">
        <v>77</v>
      </c>
      <c r="AW409" s="13" t="s">
        <v>33</v>
      </c>
      <c r="AX409" s="13" t="s">
        <v>72</v>
      </c>
      <c r="AY409" s="233" t="s">
        <v>119</v>
      </c>
    </row>
    <row r="410" s="14" customFormat="1">
      <c r="A410" s="14"/>
      <c r="B410" s="234"/>
      <c r="C410" s="235"/>
      <c r="D410" s="222" t="s">
        <v>132</v>
      </c>
      <c r="E410" s="236" t="s">
        <v>19</v>
      </c>
      <c r="F410" s="237" t="s">
        <v>530</v>
      </c>
      <c r="G410" s="235"/>
      <c r="H410" s="238">
        <v>34</v>
      </c>
      <c r="I410" s="239"/>
      <c r="J410" s="235"/>
      <c r="K410" s="235"/>
      <c r="L410" s="240"/>
      <c r="M410" s="241"/>
      <c r="N410" s="242"/>
      <c r="O410" s="242"/>
      <c r="P410" s="242"/>
      <c r="Q410" s="242"/>
      <c r="R410" s="242"/>
      <c r="S410" s="242"/>
      <c r="T410" s="243"/>
      <c r="U410" s="14"/>
      <c r="V410" s="14"/>
      <c r="W410" s="14"/>
      <c r="X410" s="14"/>
      <c r="Y410" s="14"/>
      <c r="Z410" s="14"/>
      <c r="AA410" s="14"/>
      <c r="AB410" s="14"/>
      <c r="AC410" s="14"/>
      <c r="AD410" s="14"/>
      <c r="AE410" s="14"/>
      <c r="AT410" s="244" t="s">
        <v>132</v>
      </c>
      <c r="AU410" s="244" t="s">
        <v>81</v>
      </c>
      <c r="AV410" s="14" t="s">
        <v>81</v>
      </c>
      <c r="AW410" s="14" t="s">
        <v>33</v>
      </c>
      <c r="AX410" s="14" t="s">
        <v>77</v>
      </c>
      <c r="AY410" s="244" t="s">
        <v>119</v>
      </c>
    </row>
    <row r="411" s="2" customFormat="1" ht="24.15" customHeight="1">
      <c r="A411" s="38"/>
      <c r="B411" s="39"/>
      <c r="C411" s="204" t="s">
        <v>531</v>
      </c>
      <c r="D411" s="204" t="s">
        <v>121</v>
      </c>
      <c r="E411" s="205" t="s">
        <v>532</v>
      </c>
      <c r="F411" s="206" t="s">
        <v>533</v>
      </c>
      <c r="G411" s="207" t="s">
        <v>124</v>
      </c>
      <c r="H411" s="208">
        <v>1868</v>
      </c>
      <c r="I411" s="209"/>
      <c r="J411" s="210">
        <f>ROUND(I411*H411,2)</f>
        <v>0</v>
      </c>
      <c r="K411" s="206" t="s">
        <v>125</v>
      </c>
      <c r="L411" s="44"/>
      <c r="M411" s="211" t="s">
        <v>19</v>
      </c>
      <c r="N411" s="212" t="s">
        <v>43</v>
      </c>
      <c r="O411" s="84"/>
      <c r="P411" s="213">
        <f>O411*H411</f>
        <v>0</v>
      </c>
      <c r="Q411" s="213">
        <v>0</v>
      </c>
      <c r="R411" s="213">
        <f>Q411*H411</f>
        <v>0</v>
      </c>
      <c r="S411" s="213">
        <v>0</v>
      </c>
      <c r="T411" s="214">
        <f>S411*H411</f>
        <v>0</v>
      </c>
      <c r="U411" s="38"/>
      <c r="V411" s="38"/>
      <c r="W411" s="38"/>
      <c r="X411" s="38"/>
      <c r="Y411" s="38"/>
      <c r="Z411" s="38"/>
      <c r="AA411" s="38"/>
      <c r="AB411" s="38"/>
      <c r="AC411" s="38"/>
      <c r="AD411" s="38"/>
      <c r="AE411" s="38"/>
      <c r="AR411" s="215" t="s">
        <v>126</v>
      </c>
      <c r="AT411" s="215" t="s">
        <v>121</v>
      </c>
      <c r="AU411" s="215" t="s">
        <v>81</v>
      </c>
      <c r="AY411" s="17" t="s">
        <v>119</v>
      </c>
      <c r="BE411" s="216">
        <f>IF(N411="základní",J411,0)</f>
        <v>0</v>
      </c>
      <c r="BF411" s="216">
        <f>IF(N411="snížená",J411,0)</f>
        <v>0</v>
      </c>
      <c r="BG411" s="216">
        <f>IF(N411="zákl. přenesená",J411,0)</f>
        <v>0</v>
      </c>
      <c r="BH411" s="216">
        <f>IF(N411="sníž. přenesená",J411,0)</f>
        <v>0</v>
      </c>
      <c r="BI411" s="216">
        <f>IF(N411="nulová",J411,0)</f>
        <v>0</v>
      </c>
      <c r="BJ411" s="17" t="s">
        <v>77</v>
      </c>
      <c r="BK411" s="216">
        <f>ROUND(I411*H411,2)</f>
        <v>0</v>
      </c>
      <c r="BL411" s="17" t="s">
        <v>126</v>
      </c>
      <c r="BM411" s="215" t="s">
        <v>534</v>
      </c>
    </row>
    <row r="412" s="2" customFormat="1">
      <c r="A412" s="38"/>
      <c r="B412" s="39"/>
      <c r="C412" s="40"/>
      <c r="D412" s="217" t="s">
        <v>128</v>
      </c>
      <c r="E412" s="40"/>
      <c r="F412" s="218" t="s">
        <v>535</v>
      </c>
      <c r="G412" s="40"/>
      <c r="H412" s="40"/>
      <c r="I412" s="219"/>
      <c r="J412" s="40"/>
      <c r="K412" s="40"/>
      <c r="L412" s="44"/>
      <c r="M412" s="220"/>
      <c r="N412" s="221"/>
      <c r="O412" s="84"/>
      <c r="P412" s="84"/>
      <c r="Q412" s="84"/>
      <c r="R412" s="84"/>
      <c r="S412" s="84"/>
      <c r="T412" s="85"/>
      <c r="U412" s="38"/>
      <c r="V412" s="38"/>
      <c r="W412" s="38"/>
      <c r="X412" s="38"/>
      <c r="Y412" s="38"/>
      <c r="Z412" s="38"/>
      <c r="AA412" s="38"/>
      <c r="AB412" s="38"/>
      <c r="AC412" s="38"/>
      <c r="AD412" s="38"/>
      <c r="AE412" s="38"/>
      <c r="AT412" s="17" t="s">
        <v>128</v>
      </c>
      <c r="AU412" s="17" t="s">
        <v>81</v>
      </c>
    </row>
    <row r="413" s="13" customFormat="1">
      <c r="A413" s="13"/>
      <c r="B413" s="224"/>
      <c r="C413" s="225"/>
      <c r="D413" s="222" t="s">
        <v>132</v>
      </c>
      <c r="E413" s="226" t="s">
        <v>19</v>
      </c>
      <c r="F413" s="227" t="s">
        <v>486</v>
      </c>
      <c r="G413" s="225"/>
      <c r="H413" s="226" t="s">
        <v>19</v>
      </c>
      <c r="I413" s="228"/>
      <c r="J413" s="225"/>
      <c r="K413" s="225"/>
      <c r="L413" s="229"/>
      <c r="M413" s="230"/>
      <c r="N413" s="231"/>
      <c r="O413" s="231"/>
      <c r="P413" s="231"/>
      <c r="Q413" s="231"/>
      <c r="R413" s="231"/>
      <c r="S413" s="231"/>
      <c r="T413" s="232"/>
      <c r="U413" s="13"/>
      <c r="V413" s="13"/>
      <c r="W413" s="13"/>
      <c r="X413" s="13"/>
      <c r="Y413" s="13"/>
      <c r="Z413" s="13"/>
      <c r="AA413" s="13"/>
      <c r="AB413" s="13"/>
      <c r="AC413" s="13"/>
      <c r="AD413" s="13"/>
      <c r="AE413" s="13"/>
      <c r="AT413" s="233" t="s">
        <v>132</v>
      </c>
      <c r="AU413" s="233" t="s">
        <v>81</v>
      </c>
      <c r="AV413" s="13" t="s">
        <v>77</v>
      </c>
      <c r="AW413" s="13" t="s">
        <v>33</v>
      </c>
      <c r="AX413" s="13" t="s">
        <v>72</v>
      </c>
      <c r="AY413" s="233" t="s">
        <v>119</v>
      </c>
    </row>
    <row r="414" s="14" customFormat="1">
      <c r="A414" s="14"/>
      <c r="B414" s="234"/>
      <c r="C414" s="235"/>
      <c r="D414" s="222" t="s">
        <v>132</v>
      </c>
      <c r="E414" s="236" t="s">
        <v>19</v>
      </c>
      <c r="F414" s="237" t="s">
        <v>536</v>
      </c>
      <c r="G414" s="235"/>
      <c r="H414" s="238">
        <v>1868</v>
      </c>
      <c r="I414" s="239"/>
      <c r="J414" s="235"/>
      <c r="K414" s="235"/>
      <c r="L414" s="240"/>
      <c r="M414" s="241"/>
      <c r="N414" s="242"/>
      <c r="O414" s="242"/>
      <c r="P414" s="242"/>
      <c r="Q414" s="242"/>
      <c r="R414" s="242"/>
      <c r="S414" s="242"/>
      <c r="T414" s="243"/>
      <c r="U414" s="14"/>
      <c r="V414" s="14"/>
      <c r="W414" s="14"/>
      <c r="X414" s="14"/>
      <c r="Y414" s="14"/>
      <c r="Z414" s="14"/>
      <c r="AA414" s="14"/>
      <c r="AB414" s="14"/>
      <c r="AC414" s="14"/>
      <c r="AD414" s="14"/>
      <c r="AE414" s="14"/>
      <c r="AT414" s="244" t="s">
        <v>132</v>
      </c>
      <c r="AU414" s="244" t="s">
        <v>81</v>
      </c>
      <c r="AV414" s="14" t="s">
        <v>81</v>
      </c>
      <c r="AW414" s="14" t="s">
        <v>33</v>
      </c>
      <c r="AX414" s="14" t="s">
        <v>77</v>
      </c>
      <c r="AY414" s="244" t="s">
        <v>119</v>
      </c>
    </row>
    <row r="415" s="2" customFormat="1" ht="24.15" customHeight="1">
      <c r="A415" s="38"/>
      <c r="B415" s="39"/>
      <c r="C415" s="204" t="s">
        <v>537</v>
      </c>
      <c r="D415" s="204" t="s">
        <v>121</v>
      </c>
      <c r="E415" s="205" t="s">
        <v>538</v>
      </c>
      <c r="F415" s="206" t="s">
        <v>539</v>
      </c>
      <c r="G415" s="207" t="s">
        <v>124</v>
      </c>
      <c r="H415" s="208">
        <v>100</v>
      </c>
      <c r="I415" s="209"/>
      <c r="J415" s="210">
        <f>ROUND(I415*H415,2)</f>
        <v>0</v>
      </c>
      <c r="K415" s="206" t="s">
        <v>125</v>
      </c>
      <c r="L415" s="44"/>
      <c r="M415" s="211" t="s">
        <v>19</v>
      </c>
      <c r="N415" s="212" t="s">
        <v>43</v>
      </c>
      <c r="O415" s="84"/>
      <c r="P415" s="213">
        <f>O415*H415</f>
        <v>0</v>
      </c>
      <c r="Q415" s="213">
        <v>0</v>
      </c>
      <c r="R415" s="213">
        <f>Q415*H415</f>
        <v>0</v>
      </c>
      <c r="S415" s="213">
        <v>0</v>
      </c>
      <c r="T415" s="214">
        <f>S415*H415</f>
        <v>0</v>
      </c>
      <c r="U415" s="38"/>
      <c r="V415" s="38"/>
      <c r="W415" s="38"/>
      <c r="X415" s="38"/>
      <c r="Y415" s="38"/>
      <c r="Z415" s="38"/>
      <c r="AA415" s="38"/>
      <c r="AB415" s="38"/>
      <c r="AC415" s="38"/>
      <c r="AD415" s="38"/>
      <c r="AE415" s="38"/>
      <c r="AR415" s="215" t="s">
        <v>126</v>
      </c>
      <c r="AT415" s="215" t="s">
        <v>121</v>
      </c>
      <c r="AU415" s="215" t="s">
        <v>81</v>
      </c>
      <c r="AY415" s="17" t="s">
        <v>119</v>
      </c>
      <c r="BE415" s="216">
        <f>IF(N415="základní",J415,0)</f>
        <v>0</v>
      </c>
      <c r="BF415" s="216">
        <f>IF(N415="snížená",J415,0)</f>
        <v>0</v>
      </c>
      <c r="BG415" s="216">
        <f>IF(N415="zákl. přenesená",J415,0)</f>
        <v>0</v>
      </c>
      <c r="BH415" s="216">
        <f>IF(N415="sníž. přenesená",J415,0)</f>
        <v>0</v>
      </c>
      <c r="BI415" s="216">
        <f>IF(N415="nulová",J415,0)</f>
        <v>0</v>
      </c>
      <c r="BJ415" s="17" t="s">
        <v>77</v>
      </c>
      <c r="BK415" s="216">
        <f>ROUND(I415*H415,2)</f>
        <v>0</v>
      </c>
      <c r="BL415" s="17" t="s">
        <v>126</v>
      </c>
      <c r="BM415" s="215" t="s">
        <v>540</v>
      </c>
    </row>
    <row r="416" s="2" customFormat="1">
      <c r="A416" s="38"/>
      <c r="B416" s="39"/>
      <c r="C416" s="40"/>
      <c r="D416" s="217" t="s">
        <v>128</v>
      </c>
      <c r="E416" s="40"/>
      <c r="F416" s="218" t="s">
        <v>541</v>
      </c>
      <c r="G416" s="40"/>
      <c r="H416" s="40"/>
      <c r="I416" s="219"/>
      <c r="J416" s="40"/>
      <c r="K416" s="40"/>
      <c r="L416" s="44"/>
      <c r="M416" s="220"/>
      <c r="N416" s="221"/>
      <c r="O416" s="84"/>
      <c r="P416" s="84"/>
      <c r="Q416" s="84"/>
      <c r="R416" s="84"/>
      <c r="S416" s="84"/>
      <c r="T416" s="85"/>
      <c r="U416" s="38"/>
      <c r="V416" s="38"/>
      <c r="W416" s="38"/>
      <c r="X416" s="38"/>
      <c r="Y416" s="38"/>
      <c r="Z416" s="38"/>
      <c r="AA416" s="38"/>
      <c r="AB416" s="38"/>
      <c r="AC416" s="38"/>
      <c r="AD416" s="38"/>
      <c r="AE416" s="38"/>
      <c r="AT416" s="17" t="s">
        <v>128</v>
      </c>
      <c r="AU416" s="17" t="s">
        <v>81</v>
      </c>
    </row>
    <row r="417" s="13" customFormat="1">
      <c r="A417" s="13"/>
      <c r="B417" s="224"/>
      <c r="C417" s="225"/>
      <c r="D417" s="222" t="s">
        <v>132</v>
      </c>
      <c r="E417" s="226" t="s">
        <v>19</v>
      </c>
      <c r="F417" s="227" t="s">
        <v>495</v>
      </c>
      <c r="G417" s="225"/>
      <c r="H417" s="226" t="s">
        <v>19</v>
      </c>
      <c r="I417" s="228"/>
      <c r="J417" s="225"/>
      <c r="K417" s="225"/>
      <c r="L417" s="229"/>
      <c r="M417" s="230"/>
      <c r="N417" s="231"/>
      <c r="O417" s="231"/>
      <c r="P417" s="231"/>
      <c r="Q417" s="231"/>
      <c r="R417" s="231"/>
      <c r="S417" s="231"/>
      <c r="T417" s="232"/>
      <c r="U417" s="13"/>
      <c r="V417" s="13"/>
      <c r="W417" s="13"/>
      <c r="X417" s="13"/>
      <c r="Y417" s="13"/>
      <c r="Z417" s="13"/>
      <c r="AA417" s="13"/>
      <c r="AB417" s="13"/>
      <c r="AC417" s="13"/>
      <c r="AD417" s="13"/>
      <c r="AE417" s="13"/>
      <c r="AT417" s="233" t="s">
        <v>132</v>
      </c>
      <c r="AU417" s="233" t="s">
        <v>81</v>
      </c>
      <c r="AV417" s="13" t="s">
        <v>77</v>
      </c>
      <c r="AW417" s="13" t="s">
        <v>33</v>
      </c>
      <c r="AX417" s="13" t="s">
        <v>72</v>
      </c>
      <c r="AY417" s="233" t="s">
        <v>119</v>
      </c>
    </row>
    <row r="418" s="14" customFormat="1">
      <c r="A418" s="14"/>
      <c r="B418" s="234"/>
      <c r="C418" s="235"/>
      <c r="D418" s="222" t="s">
        <v>132</v>
      </c>
      <c r="E418" s="236" t="s">
        <v>19</v>
      </c>
      <c r="F418" s="237" t="s">
        <v>496</v>
      </c>
      <c r="G418" s="235"/>
      <c r="H418" s="238">
        <v>65</v>
      </c>
      <c r="I418" s="239"/>
      <c r="J418" s="235"/>
      <c r="K418" s="235"/>
      <c r="L418" s="240"/>
      <c r="M418" s="241"/>
      <c r="N418" s="242"/>
      <c r="O418" s="242"/>
      <c r="P418" s="242"/>
      <c r="Q418" s="242"/>
      <c r="R418" s="242"/>
      <c r="S418" s="242"/>
      <c r="T418" s="243"/>
      <c r="U418" s="14"/>
      <c r="V418" s="14"/>
      <c r="W418" s="14"/>
      <c r="X418" s="14"/>
      <c r="Y418" s="14"/>
      <c r="Z418" s="14"/>
      <c r="AA418" s="14"/>
      <c r="AB418" s="14"/>
      <c r="AC418" s="14"/>
      <c r="AD418" s="14"/>
      <c r="AE418" s="14"/>
      <c r="AT418" s="244" t="s">
        <v>132</v>
      </c>
      <c r="AU418" s="244" t="s">
        <v>81</v>
      </c>
      <c r="AV418" s="14" t="s">
        <v>81</v>
      </c>
      <c r="AW418" s="14" t="s">
        <v>33</v>
      </c>
      <c r="AX418" s="14" t="s">
        <v>72</v>
      </c>
      <c r="AY418" s="244" t="s">
        <v>119</v>
      </c>
    </row>
    <row r="419" s="13" customFormat="1">
      <c r="A419" s="13"/>
      <c r="B419" s="224"/>
      <c r="C419" s="225"/>
      <c r="D419" s="222" t="s">
        <v>132</v>
      </c>
      <c r="E419" s="226" t="s">
        <v>19</v>
      </c>
      <c r="F419" s="227" t="s">
        <v>497</v>
      </c>
      <c r="G419" s="225"/>
      <c r="H419" s="226" t="s">
        <v>19</v>
      </c>
      <c r="I419" s="228"/>
      <c r="J419" s="225"/>
      <c r="K419" s="225"/>
      <c r="L419" s="229"/>
      <c r="M419" s="230"/>
      <c r="N419" s="231"/>
      <c r="O419" s="231"/>
      <c r="P419" s="231"/>
      <c r="Q419" s="231"/>
      <c r="R419" s="231"/>
      <c r="S419" s="231"/>
      <c r="T419" s="232"/>
      <c r="U419" s="13"/>
      <c r="V419" s="13"/>
      <c r="W419" s="13"/>
      <c r="X419" s="13"/>
      <c r="Y419" s="13"/>
      <c r="Z419" s="13"/>
      <c r="AA419" s="13"/>
      <c r="AB419" s="13"/>
      <c r="AC419" s="13"/>
      <c r="AD419" s="13"/>
      <c r="AE419" s="13"/>
      <c r="AT419" s="233" t="s">
        <v>132</v>
      </c>
      <c r="AU419" s="233" t="s">
        <v>81</v>
      </c>
      <c r="AV419" s="13" t="s">
        <v>77</v>
      </c>
      <c r="AW419" s="13" t="s">
        <v>33</v>
      </c>
      <c r="AX419" s="13" t="s">
        <v>72</v>
      </c>
      <c r="AY419" s="233" t="s">
        <v>119</v>
      </c>
    </row>
    <row r="420" s="14" customFormat="1">
      <c r="A420" s="14"/>
      <c r="B420" s="234"/>
      <c r="C420" s="235"/>
      <c r="D420" s="222" t="s">
        <v>132</v>
      </c>
      <c r="E420" s="236" t="s">
        <v>19</v>
      </c>
      <c r="F420" s="237" t="s">
        <v>253</v>
      </c>
      <c r="G420" s="235"/>
      <c r="H420" s="238">
        <v>35</v>
      </c>
      <c r="I420" s="239"/>
      <c r="J420" s="235"/>
      <c r="K420" s="235"/>
      <c r="L420" s="240"/>
      <c r="M420" s="241"/>
      <c r="N420" s="242"/>
      <c r="O420" s="242"/>
      <c r="P420" s="242"/>
      <c r="Q420" s="242"/>
      <c r="R420" s="242"/>
      <c r="S420" s="242"/>
      <c r="T420" s="243"/>
      <c r="U420" s="14"/>
      <c r="V420" s="14"/>
      <c r="W420" s="14"/>
      <c r="X420" s="14"/>
      <c r="Y420" s="14"/>
      <c r="Z420" s="14"/>
      <c r="AA420" s="14"/>
      <c r="AB420" s="14"/>
      <c r="AC420" s="14"/>
      <c r="AD420" s="14"/>
      <c r="AE420" s="14"/>
      <c r="AT420" s="244" t="s">
        <v>132</v>
      </c>
      <c r="AU420" s="244" t="s">
        <v>81</v>
      </c>
      <c r="AV420" s="14" t="s">
        <v>81</v>
      </c>
      <c r="AW420" s="14" t="s">
        <v>33</v>
      </c>
      <c r="AX420" s="14" t="s">
        <v>72</v>
      </c>
      <c r="AY420" s="244" t="s">
        <v>119</v>
      </c>
    </row>
    <row r="421" s="15" customFormat="1">
      <c r="A421" s="15"/>
      <c r="B421" s="245"/>
      <c r="C421" s="246"/>
      <c r="D421" s="222" t="s">
        <v>132</v>
      </c>
      <c r="E421" s="247" t="s">
        <v>19</v>
      </c>
      <c r="F421" s="248" t="s">
        <v>150</v>
      </c>
      <c r="G421" s="246"/>
      <c r="H421" s="249">
        <v>100</v>
      </c>
      <c r="I421" s="250"/>
      <c r="J421" s="246"/>
      <c r="K421" s="246"/>
      <c r="L421" s="251"/>
      <c r="M421" s="252"/>
      <c r="N421" s="253"/>
      <c r="O421" s="253"/>
      <c r="P421" s="253"/>
      <c r="Q421" s="253"/>
      <c r="R421" s="253"/>
      <c r="S421" s="253"/>
      <c r="T421" s="254"/>
      <c r="U421" s="15"/>
      <c r="V421" s="15"/>
      <c r="W421" s="15"/>
      <c r="X421" s="15"/>
      <c r="Y421" s="15"/>
      <c r="Z421" s="15"/>
      <c r="AA421" s="15"/>
      <c r="AB421" s="15"/>
      <c r="AC421" s="15"/>
      <c r="AD421" s="15"/>
      <c r="AE421" s="15"/>
      <c r="AT421" s="255" t="s">
        <v>132</v>
      </c>
      <c r="AU421" s="255" t="s">
        <v>81</v>
      </c>
      <c r="AV421" s="15" t="s">
        <v>126</v>
      </c>
      <c r="AW421" s="15" t="s">
        <v>33</v>
      </c>
      <c r="AX421" s="15" t="s">
        <v>77</v>
      </c>
      <c r="AY421" s="255" t="s">
        <v>119</v>
      </c>
    </row>
    <row r="422" s="2" customFormat="1" ht="16.5" customHeight="1">
      <c r="A422" s="38"/>
      <c r="B422" s="39"/>
      <c r="C422" s="204" t="s">
        <v>542</v>
      </c>
      <c r="D422" s="204" t="s">
        <v>121</v>
      </c>
      <c r="E422" s="205" t="s">
        <v>543</v>
      </c>
      <c r="F422" s="206" t="s">
        <v>544</v>
      </c>
      <c r="G422" s="207" t="s">
        <v>124</v>
      </c>
      <c r="H422" s="208">
        <v>32</v>
      </c>
      <c r="I422" s="209"/>
      <c r="J422" s="210">
        <f>ROUND(I422*H422,2)</f>
        <v>0</v>
      </c>
      <c r="K422" s="206" t="s">
        <v>125</v>
      </c>
      <c r="L422" s="44"/>
      <c r="M422" s="211" t="s">
        <v>19</v>
      </c>
      <c r="N422" s="212" t="s">
        <v>43</v>
      </c>
      <c r="O422" s="84"/>
      <c r="P422" s="213">
        <f>O422*H422</f>
        <v>0</v>
      </c>
      <c r="Q422" s="213">
        <v>0.40799999999999997</v>
      </c>
      <c r="R422" s="213">
        <f>Q422*H422</f>
        <v>13.055999999999999</v>
      </c>
      <c r="S422" s="213">
        <v>0</v>
      </c>
      <c r="T422" s="214">
        <f>S422*H422</f>
        <v>0</v>
      </c>
      <c r="U422" s="38"/>
      <c r="V422" s="38"/>
      <c r="W422" s="38"/>
      <c r="X422" s="38"/>
      <c r="Y422" s="38"/>
      <c r="Z422" s="38"/>
      <c r="AA422" s="38"/>
      <c r="AB422" s="38"/>
      <c r="AC422" s="38"/>
      <c r="AD422" s="38"/>
      <c r="AE422" s="38"/>
      <c r="AR422" s="215" t="s">
        <v>126</v>
      </c>
      <c r="AT422" s="215" t="s">
        <v>121</v>
      </c>
      <c r="AU422" s="215" t="s">
        <v>81</v>
      </c>
      <c r="AY422" s="17" t="s">
        <v>119</v>
      </c>
      <c r="BE422" s="216">
        <f>IF(N422="základní",J422,0)</f>
        <v>0</v>
      </c>
      <c r="BF422" s="216">
        <f>IF(N422="snížená",J422,0)</f>
        <v>0</v>
      </c>
      <c r="BG422" s="216">
        <f>IF(N422="zákl. přenesená",J422,0)</f>
        <v>0</v>
      </c>
      <c r="BH422" s="216">
        <f>IF(N422="sníž. přenesená",J422,0)</f>
        <v>0</v>
      </c>
      <c r="BI422" s="216">
        <f>IF(N422="nulová",J422,0)</f>
        <v>0</v>
      </c>
      <c r="BJ422" s="17" t="s">
        <v>77</v>
      </c>
      <c r="BK422" s="216">
        <f>ROUND(I422*H422,2)</f>
        <v>0</v>
      </c>
      <c r="BL422" s="17" t="s">
        <v>126</v>
      </c>
      <c r="BM422" s="215" t="s">
        <v>545</v>
      </c>
    </row>
    <row r="423" s="2" customFormat="1">
      <c r="A423" s="38"/>
      <c r="B423" s="39"/>
      <c r="C423" s="40"/>
      <c r="D423" s="217" t="s">
        <v>128</v>
      </c>
      <c r="E423" s="40"/>
      <c r="F423" s="218" t="s">
        <v>546</v>
      </c>
      <c r="G423" s="40"/>
      <c r="H423" s="40"/>
      <c r="I423" s="219"/>
      <c r="J423" s="40"/>
      <c r="K423" s="40"/>
      <c r="L423" s="44"/>
      <c r="M423" s="220"/>
      <c r="N423" s="221"/>
      <c r="O423" s="84"/>
      <c r="P423" s="84"/>
      <c r="Q423" s="84"/>
      <c r="R423" s="84"/>
      <c r="S423" s="84"/>
      <c r="T423" s="85"/>
      <c r="U423" s="38"/>
      <c r="V423" s="38"/>
      <c r="W423" s="38"/>
      <c r="X423" s="38"/>
      <c r="Y423" s="38"/>
      <c r="Z423" s="38"/>
      <c r="AA423" s="38"/>
      <c r="AB423" s="38"/>
      <c r="AC423" s="38"/>
      <c r="AD423" s="38"/>
      <c r="AE423" s="38"/>
      <c r="AT423" s="17" t="s">
        <v>128</v>
      </c>
      <c r="AU423" s="17" t="s">
        <v>81</v>
      </c>
    </row>
    <row r="424" s="2" customFormat="1" ht="16.5" customHeight="1">
      <c r="A424" s="38"/>
      <c r="B424" s="39"/>
      <c r="C424" s="204" t="s">
        <v>547</v>
      </c>
      <c r="D424" s="204" t="s">
        <v>121</v>
      </c>
      <c r="E424" s="205" t="s">
        <v>548</v>
      </c>
      <c r="F424" s="206" t="s">
        <v>549</v>
      </c>
      <c r="G424" s="207" t="s">
        <v>124</v>
      </c>
      <c r="H424" s="208">
        <v>1902</v>
      </c>
      <c r="I424" s="209"/>
      <c r="J424" s="210">
        <f>ROUND(I424*H424,2)</f>
        <v>0</v>
      </c>
      <c r="K424" s="206" t="s">
        <v>125</v>
      </c>
      <c r="L424" s="44"/>
      <c r="M424" s="211" t="s">
        <v>19</v>
      </c>
      <c r="N424" s="212" t="s">
        <v>43</v>
      </c>
      <c r="O424" s="84"/>
      <c r="P424" s="213">
        <f>O424*H424</f>
        <v>0</v>
      </c>
      <c r="Q424" s="213">
        <v>0</v>
      </c>
      <c r="R424" s="213">
        <f>Q424*H424</f>
        <v>0</v>
      </c>
      <c r="S424" s="213">
        <v>0</v>
      </c>
      <c r="T424" s="214">
        <f>S424*H424</f>
        <v>0</v>
      </c>
      <c r="U424" s="38"/>
      <c r="V424" s="38"/>
      <c r="W424" s="38"/>
      <c r="X424" s="38"/>
      <c r="Y424" s="38"/>
      <c r="Z424" s="38"/>
      <c r="AA424" s="38"/>
      <c r="AB424" s="38"/>
      <c r="AC424" s="38"/>
      <c r="AD424" s="38"/>
      <c r="AE424" s="38"/>
      <c r="AR424" s="215" t="s">
        <v>126</v>
      </c>
      <c r="AT424" s="215" t="s">
        <v>121</v>
      </c>
      <c r="AU424" s="215" t="s">
        <v>81</v>
      </c>
      <c r="AY424" s="17" t="s">
        <v>119</v>
      </c>
      <c r="BE424" s="216">
        <f>IF(N424="základní",J424,0)</f>
        <v>0</v>
      </c>
      <c r="BF424" s="216">
        <f>IF(N424="snížená",J424,0)</f>
        <v>0</v>
      </c>
      <c r="BG424" s="216">
        <f>IF(N424="zákl. přenesená",J424,0)</f>
        <v>0</v>
      </c>
      <c r="BH424" s="216">
        <f>IF(N424="sníž. přenesená",J424,0)</f>
        <v>0</v>
      </c>
      <c r="BI424" s="216">
        <f>IF(N424="nulová",J424,0)</f>
        <v>0</v>
      </c>
      <c r="BJ424" s="17" t="s">
        <v>77</v>
      </c>
      <c r="BK424" s="216">
        <f>ROUND(I424*H424,2)</f>
        <v>0</v>
      </c>
      <c r="BL424" s="17" t="s">
        <v>126</v>
      </c>
      <c r="BM424" s="215" t="s">
        <v>550</v>
      </c>
    </row>
    <row r="425" s="2" customFormat="1">
      <c r="A425" s="38"/>
      <c r="B425" s="39"/>
      <c r="C425" s="40"/>
      <c r="D425" s="217" t="s">
        <v>128</v>
      </c>
      <c r="E425" s="40"/>
      <c r="F425" s="218" t="s">
        <v>551</v>
      </c>
      <c r="G425" s="40"/>
      <c r="H425" s="40"/>
      <c r="I425" s="219"/>
      <c r="J425" s="40"/>
      <c r="K425" s="40"/>
      <c r="L425" s="44"/>
      <c r="M425" s="220"/>
      <c r="N425" s="221"/>
      <c r="O425" s="84"/>
      <c r="P425" s="84"/>
      <c r="Q425" s="84"/>
      <c r="R425" s="84"/>
      <c r="S425" s="84"/>
      <c r="T425" s="85"/>
      <c r="U425" s="38"/>
      <c r="V425" s="38"/>
      <c r="W425" s="38"/>
      <c r="X425" s="38"/>
      <c r="Y425" s="38"/>
      <c r="Z425" s="38"/>
      <c r="AA425" s="38"/>
      <c r="AB425" s="38"/>
      <c r="AC425" s="38"/>
      <c r="AD425" s="38"/>
      <c r="AE425" s="38"/>
      <c r="AT425" s="17" t="s">
        <v>128</v>
      </c>
      <c r="AU425" s="17" t="s">
        <v>81</v>
      </c>
    </row>
    <row r="426" s="13" customFormat="1">
      <c r="A426" s="13"/>
      <c r="B426" s="224"/>
      <c r="C426" s="225"/>
      <c r="D426" s="222" t="s">
        <v>132</v>
      </c>
      <c r="E426" s="226" t="s">
        <v>19</v>
      </c>
      <c r="F426" s="227" t="s">
        <v>486</v>
      </c>
      <c r="G426" s="225"/>
      <c r="H426" s="226" t="s">
        <v>19</v>
      </c>
      <c r="I426" s="228"/>
      <c r="J426" s="225"/>
      <c r="K426" s="225"/>
      <c r="L426" s="229"/>
      <c r="M426" s="230"/>
      <c r="N426" s="231"/>
      <c r="O426" s="231"/>
      <c r="P426" s="231"/>
      <c r="Q426" s="231"/>
      <c r="R426" s="231"/>
      <c r="S426" s="231"/>
      <c r="T426" s="232"/>
      <c r="U426" s="13"/>
      <c r="V426" s="13"/>
      <c r="W426" s="13"/>
      <c r="X426" s="13"/>
      <c r="Y426" s="13"/>
      <c r="Z426" s="13"/>
      <c r="AA426" s="13"/>
      <c r="AB426" s="13"/>
      <c r="AC426" s="13"/>
      <c r="AD426" s="13"/>
      <c r="AE426" s="13"/>
      <c r="AT426" s="233" t="s">
        <v>132</v>
      </c>
      <c r="AU426" s="233" t="s">
        <v>81</v>
      </c>
      <c r="AV426" s="13" t="s">
        <v>77</v>
      </c>
      <c r="AW426" s="13" t="s">
        <v>33</v>
      </c>
      <c r="AX426" s="13" t="s">
        <v>72</v>
      </c>
      <c r="AY426" s="233" t="s">
        <v>119</v>
      </c>
    </row>
    <row r="427" s="14" customFormat="1">
      <c r="A427" s="14"/>
      <c r="B427" s="234"/>
      <c r="C427" s="235"/>
      <c r="D427" s="222" t="s">
        <v>132</v>
      </c>
      <c r="E427" s="236" t="s">
        <v>19</v>
      </c>
      <c r="F427" s="237" t="s">
        <v>536</v>
      </c>
      <c r="G427" s="235"/>
      <c r="H427" s="238">
        <v>1868</v>
      </c>
      <c r="I427" s="239"/>
      <c r="J427" s="235"/>
      <c r="K427" s="235"/>
      <c r="L427" s="240"/>
      <c r="M427" s="241"/>
      <c r="N427" s="242"/>
      <c r="O427" s="242"/>
      <c r="P427" s="242"/>
      <c r="Q427" s="242"/>
      <c r="R427" s="242"/>
      <c r="S427" s="242"/>
      <c r="T427" s="243"/>
      <c r="U427" s="14"/>
      <c r="V427" s="14"/>
      <c r="W427" s="14"/>
      <c r="X427" s="14"/>
      <c r="Y427" s="14"/>
      <c r="Z427" s="14"/>
      <c r="AA427" s="14"/>
      <c r="AB427" s="14"/>
      <c r="AC427" s="14"/>
      <c r="AD427" s="14"/>
      <c r="AE427" s="14"/>
      <c r="AT427" s="244" t="s">
        <v>132</v>
      </c>
      <c r="AU427" s="244" t="s">
        <v>81</v>
      </c>
      <c r="AV427" s="14" t="s">
        <v>81</v>
      </c>
      <c r="AW427" s="14" t="s">
        <v>33</v>
      </c>
      <c r="AX427" s="14" t="s">
        <v>72</v>
      </c>
      <c r="AY427" s="244" t="s">
        <v>119</v>
      </c>
    </row>
    <row r="428" s="13" customFormat="1">
      <c r="A428" s="13"/>
      <c r="B428" s="224"/>
      <c r="C428" s="225"/>
      <c r="D428" s="222" t="s">
        <v>132</v>
      </c>
      <c r="E428" s="226" t="s">
        <v>19</v>
      </c>
      <c r="F428" s="227" t="s">
        <v>529</v>
      </c>
      <c r="G428" s="225"/>
      <c r="H428" s="226" t="s">
        <v>19</v>
      </c>
      <c r="I428" s="228"/>
      <c r="J428" s="225"/>
      <c r="K428" s="225"/>
      <c r="L428" s="229"/>
      <c r="M428" s="230"/>
      <c r="N428" s="231"/>
      <c r="O428" s="231"/>
      <c r="P428" s="231"/>
      <c r="Q428" s="231"/>
      <c r="R428" s="231"/>
      <c r="S428" s="231"/>
      <c r="T428" s="232"/>
      <c r="U428" s="13"/>
      <c r="V428" s="13"/>
      <c r="W428" s="13"/>
      <c r="X428" s="13"/>
      <c r="Y428" s="13"/>
      <c r="Z428" s="13"/>
      <c r="AA428" s="13"/>
      <c r="AB428" s="13"/>
      <c r="AC428" s="13"/>
      <c r="AD428" s="13"/>
      <c r="AE428" s="13"/>
      <c r="AT428" s="233" t="s">
        <v>132</v>
      </c>
      <c r="AU428" s="233" t="s">
        <v>81</v>
      </c>
      <c r="AV428" s="13" t="s">
        <v>77</v>
      </c>
      <c r="AW428" s="13" t="s">
        <v>33</v>
      </c>
      <c r="AX428" s="13" t="s">
        <v>72</v>
      </c>
      <c r="AY428" s="233" t="s">
        <v>119</v>
      </c>
    </row>
    <row r="429" s="14" customFormat="1">
      <c r="A429" s="14"/>
      <c r="B429" s="234"/>
      <c r="C429" s="235"/>
      <c r="D429" s="222" t="s">
        <v>132</v>
      </c>
      <c r="E429" s="236" t="s">
        <v>19</v>
      </c>
      <c r="F429" s="237" t="s">
        <v>530</v>
      </c>
      <c r="G429" s="235"/>
      <c r="H429" s="238">
        <v>34</v>
      </c>
      <c r="I429" s="239"/>
      <c r="J429" s="235"/>
      <c r="K429" s="235"/>
      <c r="L429" s="240"/>
      <c r="M429" s="241"/>
      <c r="N429" s="242"/>
      <c r="O429" s="242"/>
      <c r="P429" s="242"/>
      <c r="Q429" s="242"/>
      <c r="R429" s="242"/>
      <c r="S429" s="242"/>
      <c r="T429" s="243"/>
      <c r="U429" s="14"/>
      <c r="V429" s="14"/>
      <c r="W429" s="14"/>
      <c r="X429" s="14"/>
      <c r="Y429" s="14"/>
      <c r="Z429" s="14"/>
      <c r="AA429" s="14"/>
      <c r="AB429" s="14"/>
      <c r="AC429" s="14"/>
      <c r="AD429" s="14"/>
      <c r="AE429" s="14"/>
      <c r="AT429" s="244" t="s">
        <v>132</v>
      </c>
      <c r="AU429" s="244" t="s">
        <v>81</v>
      </c>
      <c r="AV429" s="14" t="s">
        <v>81</v>
      </c>
      <c r="AW429" s="14" t="s">
        <v>33</v>
      </c>
      <c r="AX429" s="14" t="s">
        <v>72</v>
      </c>
      <c r="AY429" s="244" t="s">
        <v>119</v>
      </c>
    </row>
    <row r="430" s="15" customFormat="1">
      <c r="A430" s="15"/>
      <c r="B430" s="245"/>
      <c r="C430" s="246"/>
      <c r="D430" s="222" t="s">
        <v>132</v>
      </c>
      <c r="E430" s="247" t="s">
        <v>19</v>
      </c>
      <c r="F430" s="248" t="s">
        <v>150</v>
      </c>
      <c r="G430" s="246"/>
      <c r="H430" s="249">
        <v>1902</v>
      </c>
      <c r="I430" s="250"/>
      <c r="J430" s="246"/>
      <c r="K430" s="246"/>
      <c r="L430" s="251"/>
      <c r="M430" s="252"/>
      <c r="N430" s="253"/>
      <c r="O430" s="253"/>
      <c r="P430" s="253"/>
      <c r="Q430" s="253"/>
      <c r="R430" s="253"/>
      <c r="S430" s="253"/>
      <c r="T430" s="254"/>
      <c r="U430" s="15"/>
      <c r="V430" s="15"/>
      <c r="W430" s="15"/>
      <c r="X430" s="15"/>
      <c r="Y430" s="15"/>
      <c r="Z430" s="15"/>
      <c r="AA430" s="15"/>
      <c r="AB430" s="15"/>
      <c r="AC430" s="15"/>
      <c r="AD430" s="15"/>
      <c r="AE430" s="15"/>
      <c r="AT430" s="255" t="s">
        <v>132</v>
      </c>
      <c r="AU430" s="255" t="s">
        <v>81</v>
      </c>
      <c r="AV430" s="15" t="s">
        <v>126</v>
      </c>
      <c r="AW430" s="15" t="s">
        <v>33</v>
      </c>
      <c r="AX430" s="15" t="s">
        <v>77</v>
      </c>
      <c r="AY430" s="255" t="s">
        <v>119</v>
      </c>
    </row>
    <row r="431" s="2" customFormat="1" ht="16.5" customHeight="1">
      <c r="A431" s="38"/>
      <c r="B431" s="39"/>
      <c r="C431" s="204" t="s">
        <v>552</v>
      </c>
      <c r="D431" s="204" t="s">
        <v>121</v>
      </c>
      <c r="E431" s="205" t="s">
        <v>553</v>
      </c>
      <c r="F431" s="206" t="s">
        <v>554</v>
      </c>
      <c r="G431" s="207" t="s">
        <v>124</v>
      </c>
      <c r="H431" s="208">
        <v>1902</v>
      </c>
      <c r="I431" s="209"/>
      <c r="J431" s="210">
        <f>ROUND(I431*H431,2)</f>
        <v>0</v>
      </c>
      <c r="K431" s="206" t="s">
        <v>125</v>
      </c>
      <c r="L431" s="44"/>
      <c r="M431" s="211" t="s">
        <v>19</v>
      </c>
      <c r="N431" s="212" t="s">
        <v>43</v>
      </c>
      <c r="O431" s="84"/>
      <c r="P431" s="213">
        <f>O431*H431</f>
        <v>0</v>
      </c>
      <c r="Q431" s="213">
        <v>0</v>
      </c>
      <c r="R431" s="213">
        <f>Q431*H431</f>
        <v>0</v>
      </c>
      <c r="S431" s="213">
        <v>0</v>
      </c>
      <c r="T431" s="214">
        <f>S431*H431</f>
        <v>0</v>
      </c>
      <c r="U431" s="38"/>
      <c r="V431" s="38"/>
      <c r="W431" s="38"/>
      <c r="X431" s="38"/>
      <c r="Y431" s="38"/>
      <c r="Z431" s="38"/>
      <c r="AA431" s="38"/>
      <c r="AB431" s="38"/>
      <c r="AC431" s="38"/>
      <c r="AD431" s="38"/>
      <c r="AE431" s="38"/>
      <c r="AR431" s="215" t="s">
        <v>126</v>
      </c>
      <c r="AT431" s="215" t="s">
        <v>121</v>
      </c>
      <c r="AU431" s="215" t="s">
        <v>81</v>
      </c>
      <c r="AY431" s="17" t="s">
        <v>119</v>
      </c>
      <c r="BE431" s="216">
        <f>IF(N431="základní",J431,0)</f>
        <v>0</v>
      </c>
      <c r="BF431" s="216">
        <f>IF(N431="snížená",J431,0)</f>
        <v>0</v>
      </c>
      <c r="BG431" s="216">
        <f>IF(N431="zákl. přenesená",J431,0)</f>
        <v>0</v>
      </c>
      <c r="BH431" s="216">
        <f>IF(N431="sníž. přenesená",J431,0)</f>
        <v>0</v>
      </c>
      <c r="BI431" s="216">
        <f>IF(N431="nulová",J431,0)</f>
        <v>0</v>
      </c>
      <c r="BJ431" s="17" t="s">
        <v>77</v>
      </c>
      <c r="BK431" s="216">
        <f>ROUND(I431*H431,2)</f>
        <v>0</v>
      </c>
      <c r="BL431" s="17" t="s">
        <v>126</v>
      </c>
      <c r="BM431" s="215" t="s">
        <v>555</v>
      </c>
    </row>
    <row r="432" s="2" customFormat="1">
      <c r="A432" s="38"/>
      <c r="B432" s="39"/>
      <c r="C432" s="40"/>
      <c r="D432" s="217" t="s">
        <v>128</v>
      </c>
      <c r="E432" s="40"/>
      <c r="F432" s="218" t="s">
        <v>556</v>
      </c>
      <c r="G432" s="40"/>
      <c r="H432" s="40"/>
      <c r="I432" s="219"/>
      <c r="J432" s="40"/>
      <c r="K432" s="40"/>
      <c r="L432" s="44"/>
      <c r="M432" s="220"/>
      <c r="N432" s="221"/>
      <c r="O432" s="84"/>
      <c r="P432" s="84"/>
      <c r="Q432" s="84"/>
      <c r="R432" s="84"/>
      <c r="S432" s="84"/>
      <c r="T432" s="85"/>
      <c r="U432" s="38"/>
      <c r="V432" s="38"/>
      <c r="W432" s="38"/>
      <c r="X432" s="38"/>
      <c r="Y432" s="38"/>
      <c r="Z432" s="38"/>
      <c r="AA432" s="38"/>
      <c r="AB432" s="38"/>
      <c r="AC432" s="38"/>
      <c r="AD432" s="38"/>
      <c r="AE432" s="38"/>
      <c r="AT432" s="17" t="s">
        <v>128</v>
      </c>
      <c r="AU432" s="17" t="s">
        <v>81</v>
      </c>
    </row>
    <row r="433" s="13" customFormat="1">
      <c r="A433" s="13"/>
      <c r="B433" s="224"/>
      <c r="C433" s="225"/>
      <c r="D433" s="222" t="s">
        <v>132</v>
      </c>
      <c r="E433" s="226" t="s">
        <v>19</v>
      </c>
      <c r="F433" s="227" t="s">
        <v>486</v>
      </c>
      <c r="G433" s="225"/>
      <c r="H433" s="226" t="s">
        <v>19</v>
      </c>
      <c r="I433" s="228"/>
      <c r="J433" s="225"/>
      <c r="K433" s="225"/>
      <c r="L433" s="229"/>
      <c r="M433" s="230"/>
      <c r="N433" s="231"/>
      <c r="O433" s="231"/>
      <c r="P433" s="231"/>
      <c r="Q433" s="231"/>
      <c r="R433" s="231"/>
      <c r="S433" s="231"/>
      <c r="T433" s="232"/>
      <c r="U433" s="13"/>
      <c r="V433" s="13"/>
      <c r="W433" s="13"/>
      <c r="X433" s="13"/>
      <c r="Y433" s="13"/>
      <c r="Z433" s="13"/>
      <c r="AA433" s="13"/>
      <c r="AB433" s="13"/>
      <c r="AC433" s="13"/>
      <c r="AD433" s="13"/>
      <c r="AE433" s="13"/>
      <c r="AT433" s="233" t="s">
        <v>132</v>
      </c>
      <c r="AU433" s="233" t="s">
        <v>81</v>
      </c>
      <c r="AV433" s="13" t="s">
        <v>77</v>
      </c>
      <c r="AW433" s="13" t="s">
        <v>33</v>
      </c>
      <c r="AX433" s="13" t="s">
        <v>72</v>
      </c>
      <c r="AY433" s="233" t="s">
        <v>119</v>
      </c>
    </row>
    <row r="434" s="14" customFormat="1">
      <c r="A434" s="14"/>
      <c r="B434" s="234"/>
      <c r="C434" s="235"/>
      <c r="D434" s="222" t="s">
        <v>132</v>
      </c>
      <c r="E434" s="236" t="s">
        <v>19</v>
      </c>
      <c r="F434" s="237" t="s">
        <v>536</v>
      </c>
      <c r="G434" s="235"/>
      <c r="H434" s="238">
        <v>1868</v>
      </c>
      <c r="I434" s="239"/>
      <c r="J434" s="235"/>
      <c r="K434" s="235"/>
      <c r="L434" s="240"/>
      <c r="M434" s="241"/>
      <c r="N434" s="242"/>
      <c r="O434" s="242"/>
      <c r="P434" s="242"/>
      <c r="Q434" s="242"/>
      <c r="R434" s="242"/>
      <c r="S434" s="242"/>
      <c r="T434" s="243"/>
      <c r="U434" s="14"/>
      <c r="V434" s="14"/>
      <c r="W434" s="14"/>
      <c r="X434" s="14"/>
      <c r="Y434" s="14"/>
      <c r="Z434" s="14"/>
      <c r="AA434" s="14"/>
      <c r="AB434" s="14"/>
      <c r="AC434" s="14"/>
      <c r="AD434" s="14"/>
      <c r="AE434" s="14"/>
      <c r="AT434" s="244" t="s">
        <v>132</v>
      </c>
      <c r="AU434" s="244" t="s">
        <v>81</v>
      </c>
      <c r="AV434" s="14" t="s">
        <v>81</v>
      </c>
      <c r="AW434" s="14" t="s">
        <v>33</v>
      </c>
      <c r="AX434" s="14" t="s">
        <v>72</v>
      </c>
      <c r="AY434" s="244" t="s">
        <v>119</v>
      </c>
    </row>
    <row r="435" s="13" customFormat="1">
      <c r="A435" s="13"/>
      <c r="B435" s="224"/>
      <c r="C435" s="225"/>
      <c r="D435" s="222" t="s">
        <v>132</v>
      </c>
      <c r="E435" s="226" t="s">
        <v>19</v>
      </c>
      <c r="F435" s="227" t="s">
        <v>529</v>
      </c>
      <c r="G435" s="225"/>
      <c r="H435" s="226" t="s">
        <v>19</v>
      </c>
      <c r="I435" s="228"/>
      <c r="J435" s="225"/>
      <c r="K435" s="225"/>
      <c r="L435" s="229"/>
      <c r="M435" s="230"/>
      <c r="N435" s="231"/>
      <c r="O435" s="231"/>
      <c r="P435" s="231"/>
      <c r="Q435" s="231"/>
      <c r="R435" s="231"/>
      <c r="S435" s="231"/>
      <c r="T435" s="232"/>
      <c r="U435" s="13"/>
      <c r="V435" s="13"/>
      <c r="W435" s="13"/>
      <c r="X435" s="13"/>
      <c r="Y435" s="13"/>
      <c r="Z435" s="13"/>
      <c r="AA435" s="13"/>
      <c r="AB435" s="13"/>
      <c r="AC435" s="13"/>
      <c r="AD435" s="13"/>
      <c r="AE435" s="13"/>
      <c r="AT435" s="233" t="s">
        <v>132</v>
      </c>
      <c r="AU435" s="233" t="s">
        <v>81</v>
      </c>
      <c r="AV435" s="13" t="s">
        <v>77</v>
      </c>
      <c r="AW435" s="13" t="s">
        <v>33</v>
      </c>
      <c r="AX435" s="13" t="s">
        <v>72</v>
      </c>
      <c r="AY435" s="233" t="s">
        <v>119</v>
      </c>
    </row>
    <row r="436" s="14" customFormat="1">
      <c r="A436" s="14"/>
      <c r="B436" s="234"/>
      <c r="C436" s="235"/>
      <c r="D436" s="222" t="s">
        <v>132</v>
      </c>
      <c r="E436" s="236" t="s">
        <v>19</v>
      </c>
      <c r="F436" s="237" t="s">
        <v>530</v>
      </c>
      <c r="G436" s="235"/>
      <c r="H436" s="238">
        <v>34</v>
      </c>
      <c r="I436" s="239"/>
      <c r="J436" s="235"/>
      <c r="K436" s="235"/>
      <c r="L436" s="240"/>
      <c r="M436" s="241"/>
      <c r="N436" s="242"/>
      <c r="O436" s="242"/>
      <c r="P436" s="242"/>
      <c r="Q436" s="242"/>
      <c r="R436" s="242"/>
      <c r="S436" s="242"/>
      <c r="T436" s="243"/>
      <c r="U436" s="14"/>
      <c r="V436" s="14"/>
      <c r="W436" s="14"/>
      <c r="X436" s="14"/>
      <c r="Y436" s="14"/>
      <c r="Z436" s="14"/>
      <c r="AA436" s="14"/>
      <c r="AB436" s="14"/>
      <c r="AC436" s="14"/>
      <c r="AD436" s="14"/>
      <c r="AE436" s="14"/>
      <c r="AT436" s="244" t="s">
        <v>132</v>
      </c>
      <c r="AU436" s="244" t="s">
        <v>81</v>
      </c>
      <c r="AV436" s="14" t="s">
        <v>81</v>
      </c>
      <c r="AW436" s="14" t="s">
        <v>33</v>
      </c>
      <c r="AX436" s="14" t="s">
        <v>72</v>
      </c>
      <c r="AY436" s="244" t="s">
        <v>119</v>
      </c>
    </row>
    <row r="437" s="15" customFormat="1">
      <c r="A437" s="15"/>
      <c r="B437" s="245"/>
      <c r="C437" s="246"/>
      <c r="D437" s="222" t="s">
        <v>132</v>
      </c>
      <c r="E437" s="247" t="s">
        <v>19</v>
      </c>
      <c r="F437" s="248" t="s">
        <v>150</v>
      </c>
      <c r="G437" s="246"/>
      <c r="H437" s="249">
        <v>1902</v>
      </c>
      <c r="I437" s="250"/>
      <c r="J437" s="246"/>
      <c r="K437" s="246"/>
      <c r="L437" s="251"/>
      <c r="M437" s="252"/>
      <c r="N437" s="253"/>
      <c r="O437" s="253"/>
      <c r="P437" s="253"/>
      <c r="Q437" s="253"/>
      <c r="R437" s="253"/>
      <c r="S437" s="253"/>
      <c r="T437" s="254"/>
      <c r="U437" s="15"/>
      <c r="V437" s="15"/>
      <c r="W437" s="15"/>
      <c r="X437" s="15"/>
      <c r="Y437" s="15"/>
      <c r="Z437" s="15"/>
      <c r="AA437" s="15"/>
      <c r="AB437" s="15"/>
      <c r="AC437" s="15"/>
      <c r="AD437" s="15"/>
      <c r="AE437" s="15"/>
      <c r="AT437" s="255" t="s">
        <v>132</v>
      </c>
      <c r="AU437" s="255" t="s">
        <v>81</v>
      </c>
      <c r="AV437" s="15" t="s">
        <v>126</v>
      </c>
      <c r="AW437" s="15" t="s">
        <v>33</v>
      </c>
      <c r="AX437" s="15" t="s">
        <v>77</v>
      </c>
      <c r="AY437" s="255" t="s">
        <v>119</v>
      </c>
    </row>
    <row r="438" s="2" customFormat="1" ht="24.15" customHeight="1">
      <c r="A438" s="38"/>
      <c r="B438" s="39"/>
      <c r="C438" s="204" t="s">
        <v>557</v>
      </c>
      <c r="D438" s="204" t="s">
        <v>121</v>
      </c>
      <c r="E438" s="205" t="s">
        <v>558</v>
      </c>
      <c r="F438" s="206" t="s">
        <v>559</v>
      </c>
      <c r="G438" s="207" t="s">
        <v>124</v>
      </c>
      <c r="H438" s="208">
        <v>34</v>
      </c>
      <c r="I438" s="209"/>
      <c r="J438" s="210">
        <f>ROUND(I438*H438,2)</f>
        <v>0</v>
      </c>
      <c r="K438" s="206" t="s">
        <v>125</v>
      </c>
      <c r="L438" s="44"/>
      <c r="M438" s="211" t="s">
        <v>19</v>
      </c>
      <c r="N438" s="212" t="s">
        <v>43</v>
      </c>
      <c r="O438" s="84"/>
      <c r="P438" s="213">
        <f>O438*H438</f>
        <v>0</v>
      </c>
      <c r="Q438" s="213">
        <v>0</v>
      </c>
      <c r="R438" s="213">
        <f>Q438*H438</f>
        <v>0</v>
      </c>
      <c r="S438" s="213">
        <v>0</v>
      </c>
      <c r="T438" s="214">
        <f>S438*H438</f>
        <v>0</v>
      </c>
      <c r="U438" s="38"/>
      <c r="V438" s="38"/>
      <c r="W438" s="38"/>
      <c r="X438" s="38"/>
      <c r="Y438" s="38"/>
      <c r="Z438" s="38"/>
      <c r="AA438" s="38"/>
      <c r="AB438" s="38"/>
      <c r="AC438" s="38"/>
      <c r="AD438" s="38"/>
      <c r="AE438" s="38"/>
      <c r="AR438" s="215" t="s">
        <v>126</v>
      </c>
      <c r="AT438" s="215" t="s">
        <v>121</v>
      </c>
      <c r="AU438" s="215" t="s">
        <v>81</v>
      </c>
      <c r="AY438" s="17" t="s">
        <v>119</v>
      </c>
      <c r="BE438" s="216">
        <f>IF(N438="základní",J438,0)</f>
        <v>0</v>
      </c>
      <c r="BF438" s="216">
        <f>IF(N438="snížená",J438,0)</f>
        <v>0</v>
      </c>
      <c r="BG438" s="216">
        <f>IF(N438="zákl. přenesená",J438,0)</f>
        <v>0</v>
      </c>
      <c r="BH438" s="216">
        <f>IF(N438="sníž. přenesená",J438,0)</f>
        <v>0</v>
      </c>
      <c r="BI438" s="216">
        <f>IF(N438="nulová",J438,0)</f>
        <v>0</v>
      </c>
      <c r="BJ438" s="17" t="s">
        <v>77</v>
      </c>
      <c r="BK438" s="216">
        <f>ROUND(I438*H438,2)</f>
        <v>0</v>
      </c>
      <c r="BL438" s="17" t="s">
        <v>126</v>
      </c>
      <c r="BM438" s="215" t="s">
        <v>560</v>
      </c>
    </row>
    <row r="439" s="2" customFormat="1">
      <c r="A439" s="38"/>
      <c r="B439" s="39"/>
      <c r="C439" s="40"/>
      <c r="D439" s="217" t="s">
        <v>128</v>
      </c>
      <c r="E439" s="40"/>
      <c r="F439" s="218" t="s">
        <v>561</v>
      </c>
      <c r="G439" s="40"/>
      <c r="H439" s="40"/>
      <c r="I439" s="219"/>
      <c r="J439" s="40"/>
      <c r="K439" s="40"/>
      <c r="L439" s="44"/>
      <c r="M439" s="220"/>
      <c r="N439" s="221"/>
      <c r="O439" s="84"/>
      <c r="P439" s="84"/>
      <c r="Q439" s="84"/>
      <c r="R439" s="84"/>
      <c r="S439" s="84"/>
      <c r="T439" s="85"/>
      <c r="U439" s="38"/>
      <c r="V439" s="38"/>
      <c r="W439" s="38"/>
      <c r="X439" s="38"/>
      <c r="Y439" s="38"/>
      <c r="Z439" s="38"/>
      <c r="AA439" s="38"/>
      <c r="AB439" s="38"/>
      <c r="AC439" s="38"/>
      <c r="AD439" s="38"/>
      <c r="AE439" s="38"/>
      <c r="AT439" s="17" t="s">
        <v>128</v>
      </c>
      <c r="AU439" s="17" t="s">
        <v>81</v>
      </c>
    </row>
    <row r="440" s="13" customFormat="1">
      <c r="A440" s="13"/>
      <c r="B440" s="224"/>
      <c r="C440" s="225"/>
      <c r="D440" s="222" t="s">
        <v>132</v>
      </c>
      <c r="E440" s="226" t="s">
        <v>19</v>
      </c>
      <c r="F440" s="227" t="s">
        <v>529</v>
      </c>
      <c r="G440" s="225"/>
      <c r="H440" s="226" t="s">
        <v>19</v>
      </c>
      <c r="I440" s="228"/>
      <c r="J440" s="225"/>
      <c r="K440" s="225"/>
      <c r="L440" s="229"/>
      <c r="M440" s="230"/>
      <c r="N440" s="231"/>
      <c r="O440" s="231"/>
      <c r="P440" s="231"/>
      <c r="Q440" s="231"/>
      <c r="R440" s="231"/>
      <c r="S440" s="231"/>
      <c r="T440" s="232"/>
      <c r="U440" s="13"/>
      <c r="V440" s="13"/>
      <c r="W440" s="13"/>
      <c r="X440" s="13"/>
      <c r="Y440" s="13"/>
      <c r="Z440" s="13"/>
      <c r="AA440" s="13"/>
      <c r="AB440" s="13"/>
      <c r="AC440" s="13"/>
      <c r="AD440" s="13"/>
      <c r="AE440" s="13"/>
      <c r="AT440" s="233" t="s">
        <v>132</v>
      </c>
      <c r="AU440" s="233" t="s">
        <v>81</v>
      </c>
      <c r="AV440" s="13" t="s">
        <v>77</v>
      </c>
      <c r="AW440" s="13" t="s">
        <v>33</v>
      </c>
      <c r="AX440" s="13" t="s">
        <v>72</v>
      </c>
      <c r="AY440" s="233" t="s">
        <v>119</v>
      </c>
    </row>
    <row r="441" s="14" customFormat="1">
      <c r="A441" s="14"/>
      <c r="B441" s="234"/>
      <c r="C441" s="235"/>
      <c r="D441" s="222" t="s">
        <v>132</v>
      </c>
      <c r="E441" s="236" t="s">
        <v>19</v>
      </c>
      <c r="F441" s="237" t="s">
        <v>530</v>
      </c>
      <c r="G441" s="235"/>
      <c r="H441" s="238">
        <v>34</v>
      </c>
      <c r="I441" s="239"/>
      <c r="J441" s="235"/>
      <c r="K441" s="235"/>
      <c r="L441" s="240"/>
      <c r="M441" s="241"/>
      <c r="N441" s="242"/>
      <c r="O441" s="242"/>
      <c r="P441" s="242"/>
      <c r="Q441" s="242"/>
      <c r="R441" s="242"/>
      <c r="S441" s="242"/>
      <c r="T441" s="243"/>
      <c r="U441" s="14"/>
      <c r="V441" s="14"/>
      <c r="W441" s="14"/>
      <c r="X441" s="14"/>
      <c r="Y441" s="14"/>
      <c r="Z441" s="14"/>
      <c r="AA441" s="14"/>
      <c r="AB441" s="14"/>
      <c r="AC441" s="14"/>
      <c r="AD441" s="14"/>
      <c r="AE441" s="14"/>
      <c r="AT441" s="244" t="s">
        <v>132</v>
      </c>
      <c r="AU441" s="244" t="s">
        <v>81</v>
      </c>
      <c r="AV441" s="14" t="s">
        <v>81</v>
      </c>
      <c r="AW441" s="14" t="s">
        <v>33</v>
      </c>
      <c r="AX441" s="14" t="s">
        <v>77</v>
      </c>
      <c r="AY441" s="244" t="s">
        <v>119</v>
      </c>
    </row>
    <row r="442" s="2" customFormat="1" ht="24.15" customHeight="1">
      <c r="A442" s="38"/>
      <c r="B442" s="39"/>
      <c r="C442" s="204" t="s">
        <v>562</v>
      </c>
      <c r="D442" s="204" t="s">
        <v>121</v>
      </c>
      <c r="E442" s="205" t="s">
        <v>563</v>
      </c>
      <c r="F442" s="206" t="s">
        <v>564</v>
      </c>
      <c r="G442" s="207" t="s">
        <v>124</v>
      </c>
      <c r="H442" s="208">
        <v>1868</v>
      </c>
      <c r="I442" s="209"/>
      <c r="J442" s="210">
        <f>ROUND(I442*H442,2)</f>
        <v>0</v>
      </c>
      <c r="K442" s="206" t="s">
        <v>125</v>
      </c>
      <c r="L442" s="44"/>
      <c r="M442" s="211" t="s">
        <v>19</v>
      </c>
      <c r="N442" s="212" t="s">
        <v>43</v>
      </c>
      <c r="O442" s="84"/>
      <c r="P442" s="213">
        <f>O442*H442</f>
        <v>0</v>
      </c>
      <c r="Q442" s="213">
        <v>0</v>
      </c>
      <c r="R442" s="213">
        <f>Q442*H442</f>
        <v>0</v>
      </c>
      <c r="S442" s="213">
        <v>0</v>
      </c>
      <c r="T442" s="214">
        <f>S442*H442</f>
        <v>0</v>
      </c>
      <c r="U442" s="38"/>
      <c r="V442" s="38"/>
      <c r="W442" s="38"/>
      <c r="X442" s="38"/>
      <c r="Y442" s="38"/>
      <c r="Z442" s="38"/>
      <c r="AA442" s="38"/>
      <c r="AB442" s="38"/>
      <c r="AC442" s="38"/>
      <c r="AD442" s="38"/>
      <c r="AE442" s="38"/>
      <c r="AR442" s="215" t="s">
        <v>126</v>
      </c>
      <c r="AT442" s="215" t="s">
        <v>121</v>
      </c>
      <c r="AU442" s="215" t="s">
        <v>81</v>
      </c>
      <c r="AY442" s="17" t="s">
        <v>119</v>
      </c>
      <c r="BE442" s="216">
        <f>IF(N442="základní",J442,0)</f>
        <v>0</v>
      </c>
      <c r="BF442" s="216">
        <f>IF(N442="snížená",J442,0)</f>
        <v>0</v>
      </c>
      <c r="BG442" s="216">
        <f>IF(N442="zákl. přenesená",J442,0)</f>
        <v>0</v>
      </c>
      <c r="BH442" s="216">
        <f>IF(N442="sníž. přenesená",J442,0)</f>
        <v>0</v>
      </c>
      <c r="BI442" s="216">
        <f>IF(N442="nulová",J442,0)</f>
        <v>0</v>
      </c>
      <c r="BJ442" s="17" t="s">
        <v>77</v>
      </c>
      <c r="BK442" s="216">
        <f>ROUND(I442*H442,2)</f>
        <v>0</v>
      </c>
      <c r="BL442" s="17" t="s">
        <v>126</v>
      </c>
      <c r="BM442" s="215" t="s">
        <v>565</v>
      </c>
    </row>
    <row r="443" s="2" customFormat="1">
      <c r="A443" s="38"/>
      <c r="B443" s="39"/>
      <c r="C443" s="40"/>
      <c r="D443" s="217" t="s">
        <v>128</v>
      </c>
      <c r="E443" s="40"/>
      <c r="F443" s="218" t="s">
        <v>566</v>
      </c>
      <c r="G443" s="40"/>
      <c r="H443" s="40"/>
      <c r="I443" s="219"/>
      <c r="J443" s="40"/>
      <c r="K443" s="40"/>
      <c r="L443" s="44"/>
      <c r="M443" s="220"/>
      <c r="N443" s="221"/>
      <c r="O443" s="84"/>
      <c r="P443" s="84"/>
      <c r="Q443" s="84"/>
      <c r="R443" s="84"/>
      <c r="S443" s="84"/>
      <c r="T443" s="85"/>
      <c r="U443" s="38"/>
      <c r="V443" s="38"/>
      <c r="W443" s="38"/>
      <c r="X443" s="38"/>
      <c r="Y443" s="38"/>
      <c r="Z443" s="38"/>
      <c r="AA443" s="38"/>
      <c r="AB443" s="38"/>
      <c r="AC443" s="38"/>
      <c r="AD443" s="38"/>
      <c r="AE443" s="38"/>
      <c r="AT443" s="17" t="s">
        <v>128</v>
      </c>
      <c r="AU443" s="17" t="s">
        <v>81</v>
      </c>
    </row>
    <row r="444" s="13" customFormat="1">
      <c r="A444" s="13"/>
      <c r="B444" s="224"/>
      <c r="C444" s="225"/>
      <c r="D444" s="222" t="s">
        <v>132</v>
      </c>
      <c r="E444" s="226" t="s">
        <v>19</v>
      </c>
      <c r="F444" s="227" t="s">
        <v>486</v>
      </c>
      <c r="G444" s="225"/>
      <c r="H444" s="226" t="s">
        <v>19</v>
      </c>
      <c r="I444" s="228"/>
      <c r="J444" s="225"/>
      <c r="K444" s="225"/>
      <c r="L444" s="229"/>
      <c r="M444" s="230"/>
      <c r="N444" s="231"/>
      <c r="O444" s="231"/>
      <c r="P444" s="231"/>
      <c r="Q444" s="231"/>
      <c r="R444" s="231"/>
      <c r="S444" s="231"/>
      <c r="T444" s="232"/>
      <c r="U444" s="13"/>
      <c r="V444" s="13"/>
      <c r="W444" s="13"/>
      <c r="X444" s="13"/>
      <c r="Y444" s="13"/>
      <c r="Z444" s="13"/>
      <c r="AA444" s="13"/>
      <c r="AB444" s="13"/>
      <c r="AC444" s="13"/>
      <c r="AD444" s="13"/>
      <c r="AE444" s="13"/>
      <c r="AT444" s="233" t="s">
        <v>132</v>
      </c>
      <c r="AU444" s="233" t="s">
        <v>81</v>
      </c>
      <c r="AV444" s="13" t="s">
        <v>77</v>
      </c>
      <c r="AW444" s="13" t="s">
        <v>33</v>
      </c>
      <c r="AX444" s="13" t="s">
        <v>72</v>
      </c>
      <c r="AY444" s="233" t="s">
        <v>119</v>
      </c>
    </row>
    <row r="445" s="14" customFormat="1">
      <c r="A445" s="14"/>
      <c r="B445" s="234"/>
      <c r="C445" s="235"/>
      <c r="D445" s="222" t="s">
        <v>132</v>
      </c>
      <c r="E445" s="236" t="s">
        <v>19</v>
      </c>
      <c r="F445" s="237" t="s">
        <v>536</v>
      </c>
      <c r="G445" s="235"/>
      <c r="H445" s="238">
        <v>1868</v>
      </c>
      <c r="I445" s="239"/>
      <c r="J445" s="235"/>
      <c r="K445" s="235"/>
      <c r="L445" s="240"/>
      <c r="M445" s="241"/>
      <c r="N445" s="242"/>
      <c r="O445" s="242"/>
      <c r="P445" s="242"/>
      <c r="Q445" s="242"/>
      <c r="R445" s="242"/>
      <c r="S445" s="242"/>
      <c r="T445" s="243"/>
      <c r="U445" s="14"/>
      <c r="V445" s="14"/>
      <c r="W445" s="14"/>
      <c r="X445" s="14"/>
      <c r="Y445" s="14"/>
      <c r="Z445" s="14"/>
      <c r="AA445" s="14"/>
      <c r="AB445" s="14"/>
      <c r="AC445" s="14"/>
      <c r="AD445" s="14"/>
      <c r="AE445" s="14"/>
      <c r="AT445" s="244" t="s">
        <v>132</v>
      </c>
      <c r="AU445" s="244" t="s">
        <v>81</v>
      </c>
      <c r="AV445" s="14" t="s">
        <v>81</v>
      </c>
      <c r="AW445" s="14" t="s">
        <v>33</v>
      </c>
      <c r="AX445" s="14" t="s">
        <v>77</v>
      </c>
      <c r="AY445" s="244" t="s">
        <v>119</v>
      </c>
    </row>
    <row r="446" s="2" customFormat="1" ht="37.8" customHeight="1">
      <c r="A446" s="38"/>
      <c r="B446" s="39"/>
      <c r="C446" s="204" t="s">
        <v>567</v>
      </c>
      <c r="D446" s="204" t="s">
        <v>121</v>
      </c>
      <c r="E446" s="205" t="s">
        <v>568</v>
      </c>
      <c r="F446" s="206" t="s">
        <v>569</v>
      </c>
      <c r="G446" s="207" t="s">
        <v>124</v>
      </c>
      <c r="H446" s="208">
        <v>24</v>
      </c>
      <c r="I446" s="209"/>
      <c r="J446" s="210">
        <f>ROUND(I446*H446,2)</f>
        <v>0</v>
      </c>
      <c r="K446" s="206" t="s">
        <v>125</v>
      </c>
      <c r="L446" s="44"/>
      <c r="M446" s="211" t="s">
        <v>19</v>
      </c>
      <c r="N446" s="212" t="s">
        <v>43</v>
      </c>
      <c r="O446" s="84"/>
      <c r="P446" s="213">
        <f>O446*H446</f>
        <v>0</v>
      </c>
      <c r="Q446" s="213">
        <v>0.089219999999999994</v>
      </c>
      <c r="R446" s="213">
        <f>Q446*H446</f>
        <v>2.1412800000000001</v>
      </c>
      <c r="S446" s="213">
        <v>0</v>
      </c>
      <c r="T446" s="214">
        <f>S446*H446</f>
        <v>0</v>
      </c>
      <c r="U446" s="38"/>
      <c r="V446" s="38"/>
      <c r="W446" s="38"/>
      <c r="X446" s="38"/>
      <c r="Y446" s="38"/>
      <c r="Z446" s="38"/>
      <c r="AA446" s="38"/>
      <c r="AB446" s="38"/>
      <c r="AC446" s="38"/>
      <c r="AD446" s="38"/>
      <c r="AE446" s="38"/>
      <c r="AR446" s="215" t="s">
        <v>126</v>
      </c>
      <c r="AT446" s="215" t="s">
        <v>121</v>
      </c>
      <c r="AU446" s="215" t="s">
        <v>81</v>
      </c>
      <c r="AY446" s="17" t="s">
        <v>119</v>
      </c>
      <c r="BE446" s="216">
        <f>IF(N446="základní",J446,0)</f>
        <v>0</v>
      </c>
      <c r="BF446" s="216">
        <f>IF(N446="snížená",J446,0)</f>
        <v>0</v>
      </c>
      <c r="BG446" s="216">
        <f>IF(N446="zákl. přenesená",J446,0)</f>
        <v>0</v>
      </c>
      <c r="BH446" s="216">
        <f>IF(N446="sníž. přenesená",J446,0)</f>
        <v>0</v>
      </c>
      <c r="BI446" s="216">
        <f>IF(N446="nulová",J446,0)</f>
        <v>0</v>
      </c>
      <c r="BJ446" s="17" t="s">
        <v>77</v>
      </c>
      <c r="BK446" s="216">
        <f>ROUND(I446*H446,2)</f>
        <v>0</v>
      </c>
      <c r="BL446" s="17" t="s">
        <v>126</v>
      </c>
      <c r="BM446" s="215" t="s">
        <v>570</v>
      </c>
    </row>
    <row r="447" s="2" customFormat="1">
      <c r="A447" s="38"/>
      <c r="B447" s="39"/>
      <c r="C447" s="40"/>
      <c r="D447" s="217" t="s">
        <v>128</v>
      </c>
      <c r="E447" s="40"/>
      <c r="F447" s="218" t="s">
        <v>571</v>
      </c>
      <c r="G447" s="40"/>
      <c r="H447" s="40"/>
      <c r="I447" s="219"/>
      <c r="J447" s="40"/>
      <c r="K447" s="40"/>
      <c r="L447" s="44"/>
      <c r="M447" s="220"/>
      <c r="N447" s="221"/>
      <c r="O447" s="84"/>
      <c r="P447" s="84"/>
      <c r="Q447" s="84"/>
      <c r="R447" s="84"/>
      <c r="S447" s="84"/>
      <c r="T447" s="85"/>
      <c r="U447" s="38"/>
      <c r="V447" s="38"/>
      <c r="W447" s="38"/>
      <c r="X447" s="38"/>
      <c r="Y447" s="38"/>
      <c r="Z447" s="38"/>
      <c r="AA447" s="38"/>
      <c r="AB447" s="38"/>
      <c r="AC447" s="38"/>
      <c r="AD447" s="38"/>
      <c r="AE447" s="38"/>
      <c r="AT447" s="17" t="s">
        <v>128</v>
      </c>
      <c r="AU447" s="17" t="s">
        <v>81</v>
      </c>
    </row>
    <row r="448" s="13" customFormat="1">
      <c r="A448" s="13"/>
      <c r="B448" s="224"/>
      <c r="C448" s="225"/>
      <c r="D448" s="222" t="s">
        <v>132</v>
      </c>
      <c r="E448" s="226" t="s">
        <v>19</v>
      </c>
      <c r="F448" s="227" t="s">
        <v>479</v>
      </c>
      <c r="G448" s="225"/>
      <c r="H448" s="226" t="s">
        <v>19</v>
      </c>
      <c r="I448" s="228"/>
      <c r="J448" s="225"/>
      <c r="K448" s="225"/>
      <c r="L448" s="229"/>
      <c r="M448" s="230"/>
      <c r="N448" s="231"/>
      <c r="O448" s="231"/>
      <c r="P448" s="231"/>
      <c r="Q448" s="231"/>
      <c r="R448" s="231"/>
      <c r="S448" s="231"/>
      <c r="T448" s="232"/>
      <c r="U448" s="13"/>
      <c r="V448" s="13"/>
      <c r="W448" s="13"/>
      <c r="X448" s="13"/>
      <c r="Y448" s="13"/>
      <c r="Z448" s="13"/>
      <c r="AA448" s="13"/>
      <c r="AB448" s="13"/>
      <c r="AC448" s="13"/>
      <c r="AD448" s="13"/>
      <c r="AE448" s="13"/>
      <c r="AT448" s="233" t="s">
        <v>132</v>
      </c>
      <c r="AU448" s="233" t="s">
        <v>81</v>
      </c>
      <c r="AV448" s="13" t="s">
        <v>77</v>
      </c>
      <c r="AW448" s="13" t="s">
        <v>33</v>
      </c>
      <c r="AX448" s="13" t="s">
        <v>72</v>
      </c>
      <c r="AY448" s="233" t="s">
        <v>119</v>
      </c>
    </row>
    <row r="449" s="14" customFormat="1">
      <c r="A449" s="14"/>
      <c r="B449" s="234"/>
      <c r="C449" s="235"/>
      <c r="D449" s="222" t="s">
        <v>132</v>
      </c>
      <c r="E449" s="236" t="s">
        <v>19</v>
      </c>
      <c r="F449" s="237" t="s">
        <v>480</v>
      </c>
      <c r="G449" s="235"/>
      <c r="H449" s="238">
        <v>24</v>
      </c>
      <c r="I449" s="239"/>
      <c r="J449" s="235"/>
      <c r="K449" s="235"/>
      <c r="L449" s="240"/>
      <c r="M449" s="241"/>
      <c r="N449" s="242"/>
      <c r="O449" s="242"/>
      <c r="P449" s="242"/>
      <c r="Q449" s="242"/>
      <c r="R449" s="242"/>
      <c r="S449" s="242"/>
      <c r="T449" s="243"/>
      <c r="U449" s="14"/>
      <c r="V449" s="14"/>
      <c r="W449" s="14"/>
      <c r="X449" s="14"/>
      <c r="Y449" s="14"/>
      <c r="Z449" s="14"/>
      <c r="AA449" s="14"/>
      <c r="AB449" s="14"/>
      <c r="AC449" s="14"/>
      <c r="AD449" s="14"/>
      <c r="AE449" s="14"/>
      <c r="AT449" s="244" t="s">
        <v>132</v>
      </c>
      <c r="AU449" s="244" t="s">
        <v>81</v>
      </c>
      <c r="AV449" s="14" t="s">
        <v>81</v>
      </c>
      <c r="AW449" s="14" t="s">
        <v>33</v>
      </c>
      <c r="AX449" s="14" t="s">
        <v>77</v>
      </c>
      <c r="AY449" s="244" t="s">
        <v>119</v>
      </c>
    </row>
    <row r="450" s="2" customFormat="1" ht="16.5" customHeight="1">
      <c r="A450" s="38"/>
      <c r="B450" s="39"/>
      <c r="C450" s="256" t="s">
        <v>572</v>
      </c>
      <c r="D450" s="256" t="s">
        <v>397</v>
      </c>
      <c r="E450" s="257" t="s">
        <v>573</v>
      </c>
      <c r="F450" s="258" t="s">
        <v>574</v>
      </c>
      <c r="G450" s="259" t="s">
        <v>124</v>
      </c>
      <c r="H450" s="260">
        <v>24.719999999999999</v>
      </c>
      <c r="I450" s="261"/>
      <c r="J450" s="262">
        <f>ROUND(I450*H450,2)</f>
        <v>0</v>
      </c>
      <c r="K450" s="258" t="s">
        <v>125</v>
      </c>
      <c r="L450" s="263"/>
      <c r="M450" s="264" t="s">
        <v>19</v>
      </c>
      <c r="N450" s="265" t="s">
        <v>43</v>
      </c>
      <c r="O450" s="84"/>
      <c r="P450" s="213">
        <f>O450*H450</f>
        <v>0</v>
      </c>
      <c r="Q450" s="213">
        <v>0.13100000000000001</v>
      </c>
      <c r="R450" s="213">
        <f>Q450*H450</f>
        <v>3.2383199999999999</v>
      </c>
      <c r="S450" s="213">
        <v>0</v>
      </c>
      <c r="T450" s="214">
        <f>S450*H450</f>
        <v>0</v>
      </c>
      <c r="U450" s="38"/>
      <c r="V450" s="38"/>
      <c r="W450" s="38"/>
      <c r="X450" s="38"/>
      <c r="Y450" s="38"/>
      <c r="Z450" s="38"/>
      <c r="AA450" s="38"/>
      <c r="AB450" s="38"/>
      <c r="AC450" s="38"/>
      <c r="AD450" s="38"/>
      <c r="AE450" s="38"/>
      <c r="AR450" s="215" t="s">
        <v>185</v>
      </c>
      <c r="AT450" s="215" t="s">
        <v>397</v>
      </c>
      <c r="AU450" s="215" t="s">
        <v>81</v>
      </c>
      <c r="AY450" s="17" t="s">
        <v>119</v>
      </c>
      <c r="BE450" s="216">
        <f>IF(N450="základní",J450,0)</f>
        <v>0</v>
      </c>
      <c r="BF450" s="216">
        <f>IF(N450="snížená",J450,0)</f>
        <v>0</v>
      </c>
      <c r="BG450" s="216">
        <f>IF(N450="zákl. přenesená",J450,0)</f>
        <v>0</v>
      </c>
      <c r="BH450" s="216">
        <f>IF(N450="sníž. přenesená",J450,0)</f>
        <v>0</v>
      </c>
      <c r="BI450" s="216">
        <f>IF(N450="nulová",J450,0)</f>
        <v>0</v>
      </c>
      <c r="BJ450" s="17" t="s">
        <v>77</v>
      </c>
      <c r="BK450" s="216">
        <f>ROUND(I450*H450,2)</f>
        <v>0</v>
      </c>
      <c r="BL450" s="17" t="s">
        <v>126</v>
      </c>
      <c r="BM450" s="215" t="s">
        <v>575</v>
      </c>
    </row>
    <row r="451" s="14" customFormat="1">
      <c r="A451" s="14"/>
      <c r="B451" s="234"/>
      <c r="C451" s="235"/>
      <c r="D451" s="222" t="s">
        <v>132</v>
      </c>
      <c r="E451" s="235"/>
      <c r="F451" s="237" t="s">
        <v>576</v>
      </c>
      <c r="G451" s="235"/>
      <c r="H451" s="238">
        <v>24.719999999999999</v>
      </c>
      <c r="I451" s="239"/>
      <c r="J451" s="235"/>
      <c r="K451" s="235"/>
      <c r="L451" s="240"/>
      <c r="M451" s="241"/>
      <c r="N451" s="242"/>
      <c r="O451" s="242"/>
      <c r="P451" s="242"/>
      <c r="Q451" s="242"/>
      <c r="R451" s="242"/>
      <c r="S451" s="242"/>
      <c r="T451" s="243"/>
      <c r="U451" s="14"/>
      <c r="V451" s="14"/>
      <c r="W451" s="14"/>
      <c r="X451" s="14"/>
      <c r="Y451" s="14"/>
      <c r="Z451" s="14"/>
      <c r="AA451" s="14"/>
      <c r="AB451" s="14"/>
      <c r="AC451" s="14"/>
      <c r="AD451" s="14"/>
      <c r="AE451" s="14"/>
      <c r="AT451" s="244" t="s">
        <v>132</v>
      </c>
      <c r="AU451" s="244" t="s">
        <v>81</v>
      </c>
      <c r="AV451" s="14" t="s">
        <v>81</v>
      </c>
      <c r="AW451" s="14" t="s">
        <v>4</v>
      </c>
      <c r="AX451" s="14" t="s">
        <v>77</v>
      </c>
      <c r="AY451" s="244" t="s">
        <v>119</v>
      </c>
    </row>
    <row r="452" s="2" customFormat="1" ht="37.8" customHeight="1">
      <c r="A452" s="38"/>
      <c r="B452" s="39"/>
      <c r="C452" s="204" t="s">
        <v>577</v>
      </c>
      <c r="D452" s="204" t="s">
        <v>121</v>
      </c>
      <c r="E452" s="205" t="s">
        <v>578</v>
      </c>
      <c r="F452" s="206" t="s">
        <v>579</v>
      </c>
      <c r="G452" s="207" t="s">
        <v>124</v>
      </c>
      <c r="H452" s="208">
        <v>392</v>
      </c>
      <c r="I452" s="209"/>
      <c r="J452" s="210">
        <f>ROUND(I452*H452,2)</f>
        <v>0</v>
      </c>
      <c r="K452" s="206" t="s">
        <v>125</v>
      </c>
      <c r="L452" s="44"/>
      <c r="M452" s="211" t="s">
        <v>19</v>
      </c>
      <c r="N452" s="212" t="s">
        <v>43</v>
      </c>
      <c r="O452" s="84"/>
      <c r="P452" s="213">
        <f>O452*H452</f>
        <v>0</v>
      </c>
      <c r="Q452" s="213">
        <v>0.089219999999999994</v>
      </c>
      <c r="R452" s="213">
        <f>Q452*H452</f>
        <v>34.974239999999995</v>
      </c>
      <c r="S452" s="213">
        <v>0</v>
      </c>
      <c r="T452" s="214">
        <f>S452*H452</f>
        <v>0</v>
      </c>
      <c r="U452" s="38"/>
      <c r="V452" s="38"/>
      <c r="W452" s="38"/>
      <c r="X452" s="38"/>
      <c r="Y452" s="38"/>
      <c r="Z452" s="38"/>
      <c r="AA452" s="38"/>
      <c r="AB452" s="38"/>
      <c r="AC452" s="38"/>
      <c r="AD452" s="38"/>
      <c r="AE452" s="38"/>
      <c r="AR452" s="215" t="s">
        <v>126</v>
      </c>
      <c r="AT452" s="215" t="s">
        <v>121</v>
      </c>
      <c r="AU452" s="215" t="s">
        <v>81</v>
      </c>
      <c r="AY452" s="17" t="s">
        <v>119</v>
      </c>
      <c r="BE452" s="216">
        <f>IF(N452="základní",J452,0)</f>
        <v>0</v>
      </c>
      <c r="BF452" s="216">
        <f>IF(N452="snížená",J452,0)</f>
        <v>0</v>
      </c>
      <c r="BG452" s="216">
        <f>IF(N452="zákl. přenesená",J452,0)</f>
        <v>0</v>
      </c>
      <c r="BH452" s="216">
        <f>IF(N452="sníž. přenesená",J452,0)</f>
        <v>0</v>
      </c>
      <c r="BI452" s="216">
        <f>IF(N452="nulová",J452,0)</f>
        <v>0</v>
      </c>
      <c r="BJ452" s="17" t="s">
        <v>77</v>
      </c>
      <c r="BK452" s="216">
        <f>ROUND(I452*H452,2)</f>
        <v>0</v>
      </c>
      <c r="BL452" s="17" t="s">
        <v>126</v>
      </c>
      <c r="BM452" s="215" t="s">
        <v>580</v>
      </c>
    </row>
    <row r="453" s="2" customFormat="1">
      <c r="A453" s="38"/>
      <c r="B453" s="39"/>
      <c r="C453" s="40"/>
      <c r="D453" s="217" t="s">
        <v>128</v>
      </c>
      <c r="E453" s="40"/>
      <c r="F453" s="218" t="s">
        <v>581</v>
      </c>
      <c r="G453" s="40"/>
      <c r="H453" s="40"/>
      <c r="I453" s="219"/>
      <c r="J453" s="40"/>
      <c r="K453" s="40"/>
      <c r="L453" s="44"/>
      <c r="M453" s="220"/>
      <c r="N453" s="221"/>
      <c r="O453" s="84"/>
      <c r="P453" s="84"/>
      <c r="Q453" s="84"/>
      <c r="R453" s="84"/>
      <c r="S453" s="84"/>
      <c r="T453" s="85"/>
      <c r="U453" s="38"/>
      <c r="V453" s="38"/>
      <c r="W453" s="38"/>
      <c r="X453" s="38"/>
      <c r="Y453" s="38"/>
      <c r="Z453" s="38"/>
      <c r="AA453" s="38"/>
      <c r="AB453" s="38"/>
      <c r="AC453" s="38"/>
      <c r="AD453" s="38"/>
      <c r="AE453" s="38"/>
      <c r="AT453" s="17" t="s">
        <v>128</v>
      </c>
      <c r="AU453" s="17" t="s">
        <v>81</v>
      </c>
    </row>
    <row r="454" s="13" customFormat="1">
      <c r="A454" s="13"/>
      <c r="B454" s="224"/>
      <c r="C454" s="225"/>
      <c r="D454" s="222" t="s">
        <v>132</v>
      </c>
      <c r="E454" s="226" t="s">
        <v>19</v>
      </c>
      <c r="F454" s="227" t="s">
        <v>488</v>
      </c>
      <c r="G454" s="225"/>
      <c r="H454" s="226" t="s">
        <v>19</v>
      </c>
      <c r="I454" s="228"/>
      <c r="J454" s="225"/>
      <c r="K454" s="225"/>
      <c r="L454" s="229"/>
      <c r="M454" s="230"/>
      <c r="N454" s="231"/>
      <c r="O454" s="231"/>
      <c r="P454" s="231"/>
      <c r="Q454" s="231"/>
      <c r="R454" s="231"/>
      <c r="S454" s="231"/>
      <c r="T454" s="232"/>
      <c r="U454" s="13"/>
      <c r="V454" s="13"/>
      <c r="W454" s="13"/>
      <c r="X454" s="13"/>
      <c r="Y454" s="13"/>
      <c r="Z454" s="13"/>
      <c r="AA454" s="13"/>
      <c r="AB454" s="13"/>
      <c r="AC454" s="13"/>
      <c r="AD454" s="13"/>
      <c r="AE454" s="13"/>
      <c r="AT454" s="233" t="s">
        <v>132</v>
      </c>
      <c r="AU454" s="233" t="s">
        <v>81</v>
      </c>
      <c r="AV454" s="13" t="s">
        <v>77</v>
      </c>
      <c r="AW454" s="13" t="s">
        <v>33</v>
      </c>
      <c r="AX454" s="13" t="s">
        <v>72</v>
      </c>
      <c r="AY454" s="233" t="s">
        <v>119</v>
      </c>
    </row>
    <row r="455" s="14" customFormat="1">
      <c r="A455" s="14"/>
      <c r="B455" s="234"/>
      <c r="C455" s="235"/>
      <c r="D455" s="222" t="s">
        <v>132</v>
      </c>
      <c r="E455" s="236" t="s">
        <v>19</v>
      </c>
      <c r="F455" s="237" t="s">
        <v>489</v>
      </c>
      <c r="G455" s="235"/>
      <c r="H455" s="238">
        <v>392</v>
      </c>
      <c r="I455" s="239"/>
      <c r="J455" s="235"/>
      <c r="K455" s="235"/>
      <c r="L455" s="240"/>
      <c r="M455" s="241"/>
      <c r="N455" s="242"/>
      <c r="O455" s="242"/>
      <c r="P455" s="242"/>
      <c r="Q455" s="242"/>
      <c r="R455" s="242"/>
      <c r="S455" s="242"/>
      <c r="T455" s="243"/>
      <c r="U455" s="14"/>
      <c r="V455" s="14"/>
      <c r="W455" s="14"/>
      <c r="X455" s="14"/>
      <c r="Y455" s="14"/>
      <c r="Z455" s="14"/>
      <c r="AA455" s="14"/>
      <c r="AB455" s="14"/>
      <c r="AC455" s="14"/>
      <c r="AD455" s="14"/>
      <c r="AE455" s="14"/>
      <c r="AT455" s="244" t="s">
        <v>132</v>
      </c>
      <c r="AU455" s="244" t="s">
        <v>81</v>
      </c>
      <c r="AV455" s="14" t="s">
        <v>81</v>
      </c>
      <c r="AW455" s="14" t="s">
        <v>33</v>
      </c>
      <c r="AX455" s="14" t="s">
        <v>77</v>
      </c>
      <c r="AY455" s="244" t="s">
        <v>119</v>
      </c>
    </row>
    <row r="456" s="2" customFormat="1" ht="16.5" customHeight="1">
      <c r="A456" s="38"/>
      <c r="B456" s="39"/>
      <c r="C456" s="256" t="s">
        <v>582</v>
      </c>
      <c r="D456" s="256" t="s">
        <v>397</v>
      </c>
      <c r="E456" s="257" t="s">
        <v>583</v>
      </c>
      <c r="F456" s="258" t="s">
        <v>584</v>
      </c>
      <c r="G456" s="259" t="s">
        <v>124</v>
      </c>
      <c r="H456" s="260">
        <v>395.92000000000002</v>
      </c>
      <c r="I456" s="261"/>
      <c r="J456" s="262">
        <f>ROUND(I456*H456,2)</f>
        <v>0</v>
      </c>
      <c r="K456" s="258" t="s">
        <v>125</v>
      </c>
      <c r="L456" s="263"/>
      <c r="M456" s="264" t="s">
        <v>19</v>
      </c>
      <c r="N456" s="265" t="s">
        <v>43</v>
      </c>
      <c r="O456" s="84"/>
      <c r="P456" s="213">
        <f>O456*H456</f>
        <v>0</v>
      </c>
      <c r="Q456" s="213">
        <v>0.13200000000000001</v>
      </c>
      <c r="R456" s="213">
        <f>Q456*H456</f>
        <v>52.261440000000007</v>
      </c>
      <c r="S456" s="213">
        <v>0</v>
      </c>
      <c r="T456" s="214">
        <f>S456*H456</f>
        <v>0</v>
      </c>
      <c r="U456" s="38"/>
      <c r="V456" s="38"/>
      <c r="W456" s="38"/>
      <c r="X456" s="38"/>
      <c r="Y456" s="38"/>
      <c r="Z456" s="38"/>
      <c r="AA456" s="38"/>
      <c r="AB456" s="38"/>
      <c r="AC456" s="38"/>
      <c r="AD456" s="38"/>
      <c r="AE456" s="38"/>
      <c r="AR456" s="215" t="s">
        <v>185</v>
      </c>
      <c r="AT456" s="215" t="s">
        <v>397</v>
      </c>
      <c r="AU456" s="215" t="s">
        <v>81</v>
      </c>
      <c r="AY456" s="17" t="s">
        <v>119</v>
      </c>
      <c r="BE456" s="216">
        <f>IF(N456="základní",J456,0)</f>
        <v>0</v>
      </c>
      <c r="BF456" s="216">
        <f>IF(N456="snížená",J456,0)</f>
        <v>0</v>
      </c>
      <c r="BG456" s="216">
        <f>IF(N456="zákl. přenesená",J456,0)</f>
        <v>0</v>
      </c>
      <c r="BH456" s="216">
        <f>IF(N456="sníž. přenesená",J456,0)</f>
        <v>0</v>
      </c>
      <c r="BI456" s="216">
        <f>IF(N456="nulová",J456,0)</f>
        <v>0</v>
      </c>
      <c r="BJ456" s="17" t="s">
        <v>77</v>
      </c>
      <c r="BK456" s="216">
        <f>ROUND(I456*H456,2)</f>
        <v>0</v>
      </c>
      <c r="BL456" s="17" t="s">
        <v>126</v>
      </c>
      <c r="BM456" s="215" t="s">
        <v>585</v>
      </c>
    </row>
    <row r="457" s="14" customFormat="1">
      <c r="A457" s="14"/>
      <c r="B457" s="234"/>
      <c r="C457" s="235"/>
      <c r="D457" s="222" t="s">
        <v>132</v>
      </c>
      <c r="E457" s="235"/>
      <c r="F457" s="237" t="s">
        <v>586</v>
      </c>
      <c r="G457" s="235"/>
      <c r="H457" s="238">
        <v>395.92000000000002</v>
      </c>
      <c r="I457" s="239"/>
      <c r="J457" s="235"/>
      <c r="K457" s="235"/>
      <c r="L457" s="240"/>
      <c r="M457" s="241"/>
      <c r="N457" s="242"/>
      <c r="O457" s="242"/>
      <c r="P457" s="242"/>
      <c r="Q457" s="242"/>
      <c r="R457" s="242"/>
      <c r="S457" s="242"/>
      <c r="T457" s="243"/>
      <c r="U457" s="14"/>
      <c r="V457" s="14"/>
      <c r="W457" s="14"/>
      <c r="X457" s="14"/>
      <c r="Y457" s="14"/>
      <c r="Z457" s="14"/>
      <c r="AA457" s="14"/>
      <c r="AB457" s="14"/>
      <c r="AC457" s="14"/>
      <c r="AD457" s="14"/>
      <c r="AE457" s="14"/>
      <c r="AT457" s="244" t="s">
        <v>132</v>
      </c>
      <c r="AU457" s="244" t="s">
        <v>81</v>
      </c>
      <c r="AV457" s="14" t="s">
        <v>81</v>
      </c>
      <c r="AW457" s="14" t="s">
        <v>4</v>
      </c>
      <c r="AX457" s="14" t="s">
        <v>77</v>
      </c>
      <c r="AY457" s="244" t="s">
        <v>119</v>
      </c>
    </row>
    <row r="458" s="2" customFormat="1" ht="37.8" customHeight="1">
      <c r="A458" s="38"/>
      <c r="B458" s="39"/>
      <c r="C458" s="204" t="s">
        <v>587</v>
      </c>
      <c r="D458" s="204" t="s">
        <v>121</v>
      </c>
      <c r="E458" s="205" t="s">
        <v>588</v>
      </c>
      <c r="F458" s="206" t="s">
        <v>589</v>
      </c>
      <c r="G458" s="207" t="s">
        <v>124</v>
      </c>
      <c r="H458" s="208">
        <v>43</v>
      </c>
      <c r="I458" s="209"/>
      <c r="J458" s="210">
        <f>ROUND(I458*H458,2)</f>
        <v>0</v>
      </c>
      <c r="K458" s="206" t="s">
        <v>125</v>
      </c>
      <c r="L458" s="44"/>
      <c r="M458" s="211" t="s">
        <v>19</v>
      </c>
      <c r="N458" s="212" t="s">
        <v>43</v>
      </c>
      <c r="O458" s="84"/>
      <c r="P458" s="213">
        <f>O458*H458</f>
        <v>0</v>
      </c>
      <c r="Q458" s="213">
        <v>0.11162</v>
      </c>
      <c r="R458" s="213">
        <f>Q458*H458</f>
        <v>4.7996600000000003</v>
      </c>
      <c r="S458" s="213">
        <v>0</v>
      </c>
      <c r="T458" s="214">
        <f>S458*H458</f>
        <v>0</v>
      </c>
      <c r="U458" s="38"/>
      <c r="V458" s="38"/>
      <c r="W458" s="38"/>
      <c r="X458" s="38"/>
      <c r="Y458" s="38"/>
      <c r="Z458" s="38"/>
      <c r="AA458" s="38"/>
      <c r="AB458" s="38"/>
      <c r="AC458" s="38"/>
      <c r="AD458" s="38"/>
      <c r="AE458" s="38"/>
      <c r="AR458" s="215" t="s">
        <v>126</v>
      </c>
      <c r="AT458" s="215" t="s">
        <v>121</v>
      </c>
      <c r="AU458" s="215" t="s">
        <v>81</v>
      </c>
      <c r="AY458" s="17" t="s">
        <v>119</v>
      </c>
      <c r="BE458" s="216">
        <f>IF(N458="základní",J458,0)</f>
        <v>0</v>
      </c>
      <c r="BF458" s="216">
        <f>IF(N458="snížená",J458,0)</f>
        <v>0</v>
      </c>
      <c r="BG458" s="216">
        <f>IF(N458="zákl. přenesená",J458,0)</f>
        <v>0</v>
      </c>
      <c r="BH458" s="216">
        <f>IF(N458="sníž. přenesená",J458,0)</f>
        <v>0</v>
      </c>
      <c r="BI458" s="216">
        <f>IF(N458="nulová",J458,0)</f>
        <v>0</v>
      </c>
      <c r="BJ458" s="17" t="s">
        <v>77</v>
      </c>
      <c r="BK458" s="216">
        <f>ROUND(I458*H458,2)</f>
        <v>0</v>
      </c>
      <c r="BL458" s="17" t="s">
        <v>126</v>
      </c>
      <c r="BM458" s="215" t="s">
        <v>590</v>
      </c>
    </row>
    <row r="459" s="2" customFormat="1">
      <c r="A459" s="38"/>
      <c r="B459" s="39"/>
      <c r="C459" s="40"/>
      <c r="D459" s="217" t="s">
        <v>128</v>
      </c>
      <c r="E459" s="40"/>
      <c r="F459" s="218" t="s">
        <v>591</v>
      </c>
      <c r="G459" s="40"/>
      <c r="H459" s="40"/>
      <c r="I459" s="219"/>
      <c r="J459" s="40"/>
      <c r="K459" s="40"/>
      <c r="L459" s="44"/>
      <c r="M459" s="220"/>
      <c r="N459" s="221"/>
      <c r="O459" s="84"/>
      <c r="P459" s="84"/>
      <c r="Q459" s="84"/>
      <c r="R459" s="84"/>
      <c r="S459" s="84"/>
      <c r="T459" s="85"/>
      <c r="U459" s="38"/>
      <c r="V459" s="38"/>
      <c r="W459" s="38"/>
      <c r="X459" s="38"/>
      <c r="Y459" s="38"/>
      <c r="Z459" s="38"/>
      <c r="AA459" s="38"/>
      <c r="AB459" s="38"/>
      <c r="AC459" s="38"/>
      <c r="AD459" s="38"/>
      <c r="AE459" s="38"/>
      <c r="AT459" s="17" t="s">
        <v>128</v>
      </c>
      <c r="AU459" s="17" t="s">
        <v>81</v>
      </c>
    </row>
    <row r="460" s="13" customFormat="1">
      <c r="A460" s="13"/>
      <c r="B460" s="224"/>
      <c r="C460" s="225"/>
      <c r="D460" s="222" t="s">
        <v>132</v>
      </c>
      <c r="E460" s="226" t="s">
        <v>19</v>
      </c>
      <c r="F460" s="227" t="s">
        <v>503</v>
      </c>
      <c r="G460" s="225"/>
      <c r="H460" s="226" t="s">
        <v>19</v>
      </c>
      <c r="I460" s="228"/>
      <c r="J460" s="225"/>
      <c r="K460" s="225"/>
      <c r="L460" s="229"/>
      <c r="M460" s="230"/>
      <c r="N460" s="231"/>
      <c r="O460" s="231"/>
      <c r="P460" s="231"/>
      <c r="Q460" s="231"/>
      <c r="R460" s="231"/>
      <c r="S460" s="231"/>
      <c r="T460" s="232"/>
      <c r="U460" s="13"/>
      <c r="V460" s="13"/>
      <c r="W460" s="13"/>
      <c r="X460" s="13"/>
      <c r="Y460" s="13"/>
      <c r="Z460" s="13"/>
      <c r="AA460" s="13"/>
      <c r="AB460" s="13"/>
      <c r="AC460" s="13"/>
      <c r="AD460" s="13"/>
      <c r="AE460" s="13"/>
      <c r="AT460" s="233" t="s">
        <v>132</v>
      </c>
      <c r="AU460" s="233" t="s">
        <v>81</v>
      </c>
      <c r="AV460" s="13" t="s">
        <v>77</v>
      </c>
      <c r="AW460" s="13" t="s">
        <v>33</v>
      </c>
      <c r="AX460" s="13" t="s">
        <v>72</v>
      </c>
      <c r="AY460" s="233" t="s">
        <v>119</v>
      </c>
    </row>
    <row r="461" s="14" customFormat="1">
      <c r="A461" s="14"/>
      <c r="B461" s="234"/>
      <c r="C461" s="235"/>
      <c r="D461" s="222" t="s">
        <v>132</v>
      </c>
      <c r="E461" s="236" t="s">
        <v>19</v>
      </c>
      <c r="F461" s="237" t="s">
        <v>504</v>
      </c>
      <c r="G461" s="235"/>
      <c r="H461" s="238">
        <v>43</v>
      </c>
      <c r="I461" s="239"/>
      <c r="J461" s="235"/>
      <c r="K461" s="235"/>
      <c r="L461" s="240"/>
      <c r="M461" s="241"/>
      <c r="N461" s="242"/>
      <c r="O461" s="242"/>
      <c r="P461" s="242"/>
      <c r="Q461" s="242"/>
      <c r="R461" s="242"/>
      <c r="S461" s="242"/>
      <c r="T461" s="243"/>
      <c r="U461" s="14"/>
      <c r="V461" s="14"/>
      <c r="W461" s="14"/>
      <c r="X461" s="14"/>
      <c r="Y461" s="14"/>
      <c r="Z461" s="14"/>
      <c r="AA461" s="14"/>
      <c r="AB461" s="14"/>
      <c r="AC461" s="14"/>
      <c r="AD461" s="14"/>
      <c r="AE461" s="14"/>
      <c r="AT461" s="244" t="s">
        <v>132</v>
      </c>
      <c r="AU461" s="244" t="s">
        <v>81</v>
      </c>
      <c r="AV461" s="14" t="s">
        <v>81</v>
      </c>
      <c r="AW461" s="14" t="s">
        <v>33</v>
      </c>
      <c r="AX461" s="14" t="s">
        <v>77</v>
      </c>
      <c r="AY461" s="244" t="s">
        <v>119</v>
      </c>
    </row>
    <row r="462" s="2" customFormat="1" ht="16.5" customHeight="1">
      <c r="A462" s="38"/>
      <c r="B462" s="39"/>
      <c r="C462" s="256" t="s">
        <v>592</v>
      </c>
      <c r="D462" s="256" t="s">
        <v>397</v>
      </c>
      <c r="E462" s="257" t="s">
        <v>593</v>
      </c>
      <c r="F462" s="258" t="s">
        <v>594</v>
      </c>
      <c r="G462" s="259" t="s">
        <v>124</v>
      </c>
      <c r="H462" s="260">
        <v>44.289999999999999</v>
      </c>
      <c r="I462" s="261"/>
      <c r="J462" s="262">
        <f>ROUND(I462*H462,2)</f>
        <v>0</v>
      </c>
      <c r="K462" s="258" t="s">
        <v>125</v>
      </c>
      <c r="L462" s="263"/>
      <c r="M462" s="264" t="s">
        <v>19</v>
      </c>
      <c r="N462" s="265" t="s">
        <v>43</v>
      </c>
      <c r="O462" s="84"/>
      <c r="P462" s="213">
        <f>O462*H462</f>
        <v>0</v>
      </c>
      <c r="Q462" s="213">
        <v>0.17499999999999999</v>
      </c>
      <c r="R462" s="213">
        <f>Q462*H462</f>
        <v>7.7507499999999991</v>
      </c>
      <c r="S462" s="213">
        <v>0</v>
      </c>
      <c r="T462" s="214">
        <f>S462*H462</f>
        <v>0</v>
      </c>
      <c r="U462" s="38"/>
      <c r="V462" s="38"/>
      <c r="W462" s="38"/>
      <c r="X462" s="38"/>
      <c r="Y462" s="38"/>
      <c r="Z462" s="38"/>
      <c r="AA462" s="38"/>
      <c r="AB462" s="38"/>
      <c r="AC462" s="38"/>
      <c r="AD462" s="38"/>
      <c r="AE462" s="38"/>
      <c r="AR462" s="215" t="s">
        <v>185</v>
      </c>
      <c r="AT462" s="215" t="s">
        <v>397</v>
      </c>
      <c r="AU462" s="215" t="s">
        <v>81</v>
      </c>
      <c r="AY462" s="17" t="s">
        <v>119</v>
      </c>
      <c r="BE462" s="216">
        <f>IF(N462="základní",J462,0)</f>
        <v>0</v>
      </c>
      <c r="BF462" s="216">
        <f>IF(N462="snížená",J462,0)</f>
        <v>0</v>
      </c>
      <c r="BG462" s="216">
        <f>IF(N462="zákl. přenesená",J462,0)</f>
        <v>0</v>
      </c>
      <c r="BH462" s="216">
        <f>IF(N462="sníž. přenesená",J462,0)</f>
        <v>0</v>
      </c>
      <c r="BI462" s="216">
        <f>IF(N462="nulová",J462,0)</f>
        <v>0</v>
      </c>
      <c r="BJ462" s="17" t="s">
        <v>77</v>
      </c>
      <c r="BK462" s="216">
        <f>ROUND(I462*H462,2)</f>
        <v>0</v>
      </c>
      <c r="BL462" s="17" t="s">
        <v>126</v>
      </c>
      <c r="BM462" s="215" t="s">
        <v>595</v>
      </c>
    </row>
    <row r="463" s="14" customFormat="1">
      <c r="A463" s="14"/>
      <c r="B463" s="234"/>
      <c r="C463" s="235"/>
      <c r="D463" s="222" t="s">
        <v>132</v>
      </c>
      <c r="E463" s="235"/>
      <c r="F463" s="237" t="s">
        <v>596</v>
      </c>
      <c r="G463" s="235"/>
      <c r="H463" s="238">
        <v>44.289999999999999</v>
      </c>
      <c r="I463" s="239"/>
      <c r="J463" s="235"/>
      <c r="K463" s="235"/>
      <c r="L463" s="240"/>
      <c r="M463" s="241"/>
      <c r="N463" s="242"/>
      <c r="O463" s="242"/>
      <c r="P463" s="242"/>
      <c r="Q463" s="242"/>
      <c r="R463" s="242"/>
      <c r="S463" s="242"/>
      <c r="T463" s="243"/>
      <c r="U463" s="14"/>
      <c r="V463" s="14"/>
      <c r="W463" s="14"/>
      <c r="X463" s="14"/>
      <c r="Y463" s="14"/>
      <c r="Z463" s="14"/>
      <c r="AA463" s="14"/>
      <c r="AB463" s="14"/>
      <c r="AC463" s="14"/>
      <c r="AD463" s="14"/>
      <c r="AE463" s="14"/>
      <c r="AT463" s="244" t="s">
        <v>132</v>
      </c>
      <c r="AU463" s="244" t="s">
        <v>81</v>
      </c>
      <c r="AV463" s="14" t="s">
        <v>81</v>
      </c>
      <c r="AW463" s="14" t="s">
        <v>4</v>
      </c>
      <c r="AX463" s="14" t="s">
        <v>77</v>
      </c>
      <c r="AY463" s="244" t="s">
        <v>119</v>
      </c>
    </row>
    <row r="464" s="2" customFormat="1" ht="44.25" customHeight="1">
      <c r="A464" s="38"/>
      <c r="B464" s="39"/>
      <c r="C464" s="204" t="s">
        <v>597</v>
      </c>
      <c r="D464" s="204" t="s">
        <v>121</v>
      </c>
      <c r="E464" s="205" t="s">
        <v>598</v>
      </c>
      <c r="F464" s="206" t="s">
        <v>599</v>
      </c>
      <c r="G464" s="207" t="s">
        <v>124</v>
      </c>
      <c r="H464" s="208">
        <v>84</v>
      </c>
      <c r="I464" s="209"/>
      <c r="J464" s="210">
        <f>ROUND(I464*H464,2)</f>
        <v>0</v>
      </c>
      <c r="K464" s="206" t="s">
        <v>125</v>
      </c>
      <c r="L464" s="44"/>
      <c r="M464" s="211" t="s">
        <v>19</v>
      </c>
      <c r="N464" s="212" t="s">
        <v>43</v>
      </c>
      <c r="O464" s="84"/>
      <c r="P464" s="213">
        <f>O464*H464</f>
        <v>0</v>
      </c>
      <c r="Q464" s="213">
        <v>0.11162</v>
      </c>
      <c r="R464" s="213">
        <f>Q464*H464</f>
        <v>9.37608</v>
      </c>
      <c r="S464" s="213">
        <v>0</v>
      </c>
      <c r="T464" s="214">
        <f>S464*H464</f>
        <v>0</v>
      </c>
      <c r="U464" s="38"/>
      <c r="V464" s="38"/>
      <c r="W464" s="38"/>
      <c r="X464" s="38"/>
      <c r="Y464" s="38"/>
      <c r="Z464" s="38"/>
      <c r="AA464" s="38"/>
      <c r="AB464" s="38"/>
      <c r="AC464" s="38"/>
      <c r="AD464" s="38"/>
      <c r="AE464" s="38"/>
      <c r="AR464" s="215" t="s">
        <v>126</v>
      </c>
      <c r="AT464" s="215" t="s">
        <v>121</v>
      </c>
      <c r="AU464" s="215" t="s">
        <v>81</v>
      </c>
      <c r="AY464" s="17" t="s">
        <v>119</v>
      </c>
      <c r="BE464" s="216">
        <f>IF(N464="základní",J464,0)</f>
        <v>0</v>
      </c>
      <c r="BF464" s="216">
        <f>IF(N464="snížená",J464,0)</f>
        <v>0</v>
      </c>
      <c r="BG464" s="216">
        <f>IF(N464="zákl. přenesená",J464,0)</f>
        <v>0</v>
      </c>
      <c r="BH464" s="216">
        <f>IF(N464="sníž. přenesená",J464,0)</f>
        <v>0</v>
      </c>
      <c r="BI464" s="216">
        <f>IF(N464="nulová",J464,0)</f>
        <v>0</v>
      </c>
      <c r="BJ464" s="17" t="s">
        <v>77</v>
      </c>
      <c r="BK464" s="216">
        <f>ROUND(I464*H464,2)</f>
        <v>0</v>
      </c>
      <c r="BL464" s="17" t="s">
        <v>126</v>
      </c>
      <c r="BM464" s="215" t="s">
        <v>600</v>
      </c>
    </row>
    <row r="465" s="2" customFormat="1">
      <c r="A465" s="38"/>
      <c r="B465" s="39"/>
      <c r="C465" s="40"/>
      <c r="D465" s="217" t="s">
        <v>128</v>
      </c>
      <c r="E465" s="40"/>
      <c r="F465" s="218" t="s">
        <v>601</v>
      </c>
      <c r="G465" s="40"/>
      <c r="H465" s="40"/>
      <c r="I465" s="219"/>
      <c r="J465" s="40"/>
      <c r="K465" s="40"/>
      <c r="L465" s="44"/>
      <c r="M465" s="220"/>
      <c r="N465" s="221"/>
      <c r="O465" s="84"/>
      <c r="P465" s="84"/>
      <c r="Q465" s="84"/>
      <c r="R465" s="84"/>
      <c r="S465" s="84"/>
      <c r="T465" s="85"/>
      <c r="U465" s="38"/>
      <c r="V465" s="38"/>
      <c r="W465" s="38"/>
      <c r="X465" s="38"/>
      <c r="Y465" s="38"/>
      <c r="Z465" s="38"/>
      <c r="AA465" s="38"/>
      <c r="AB465" s="38"/>
      <c r="AC465" s="38"/>
      <c r="AD465" s="38"/>
      <c r="AE465" s="38"/>
      <c r="AT465" s="17" t="s">
        <v>128</v>
      </c>
      <c r="AU465" s="17" t="s">
        <v>81</v>
      </c>
    </row>
    <row r="466" s="13" customFormat="1">
      <c r="A466" s="13"/>
      <c r="B466" s="224"/>
      <c r="C466" s="225"/>
      <c r="D466" s="222" t="s">
        <v>132</v>
      </c>
      <c r="E466" s="226" t="s">
        <v>19</v>
      </c>
      <c r="F466" s="227" t="s">
        <v>505</v>
      </c>
      <c r="G466" s="225"/>
      <c r="H466" s="226" t="s">
        <v>19</v>
      </c>
      <c r="I466" s="228"/>
      <c r="J466" s="225"/>
      <c r="K466" s="225"/>
      <c r="L466" s="229"/>
      <c r="M466" s="230"/>
      <c r="N466" s="231"/>
      <c r="O466" s="231"/>
      <c r="P466" s="231"/>
      <c r="Q466" s="231"/>
      <c r="R466" s="231"/>
      <c r="S466" s="231"/>
      <c r="T466" s="232"/>
      <c r="U466" s="13"/>
      <c r="V466" s="13"/>
      <c r="W466" s="13"/>
      <c r="X466" s="13"/>
      <c r="Y466" s="13"/>
      <c r="Z466" s="13"/>
      <c r="AA466" s="13"/>
      <c r="AB466" s="13"/>
      <c r="AC466" s="13"/>
      <c r="AD466" s="13"/>
      <c r="AE466" s="13"/>
      <c r="AT466" s="233" t="s">
        <v>132</v>
      </c>
      <c r="AU466" s="233" t="s">
        <v>81</v>
      </c>
      <c r="AV466" s="13" t="s">
        <v>77</v>
      </c>
      <c r="AW466" s="13" t="s">
        <v>33</v>
      </c>
      <c r="AX466" s="13" t="s">
        <v>72</v>
      </c>
      <c r="AY466" s="233" t="s">
        <v>119</v>
      </c>
    </row>
    <row r="467" s="14" customFormat="1">
      <c r="A467" s="14"/>
      <c r="B467" s="234"/>
      <c r="C467" s="235"/>
      <c r="D467" s="222" t="s">
        <v>132</v>
      </c>
      <c r="E467" s="236" t="s">
        <v>19</v>
      </c>
      <c r="F467" s="237" t="s">
        <v>506</v>
      </c>
      <c r="G467" s="235"/>
      <c r="H467" s="238">
        <v>84</v>
      </c>
      <c r="I467" s="239"/>
      <c r="J467" s="235"/>
      <c r="K467" s="235"/>
      <c r="L467" s="240"/>
      <c r="M467" s="241"/>
      <c r="N467" s="242"/>
      <c r="O467" s="242"/>
      <c r="P467" s="242"/>
      <c r="Q467" s="242"/>
      <c r="R467" s="242"/>
      <c r="S467" s="242"/>
      <c r="T467" s="243"/>
      <c r="U467" s="14"/>
      <c r="V467" s="14"/>
      <c r="W467" s="14"/>
      <c r="X467" s="14"/>
      <c r="Y467" s="14"/>
      <c r="Z467" s="14"/>
      <c r="AA467" s="14"/>
      <c r="AB467" s="14"/>
      <c r="AC467" s="14"/>
      <c r="AD467" s="14"/>
      <c r="AE467" s="14"/>
      <c r="AT467" s="244" t="s">
        <v>132</v>
      </c>
      <c r="AU467" s="244" t="s">
        <v>81</v>
      </c>
      <c r="AV467" s="14" t="s">
        <v>81</v>
      </c>
      <c r="AW467" s="14" t="s">
        <v>33</v>
      </c>
      <c r="AX467" s="14" t="s">
        <v>77</v>
      </c>
      <c r="AY467" s="244" t="s">
        <v>119</v>
      </c>
    </row>
    <row r="468" s="2" customFormat="1" ht="16.5" customHeight="1">
      <c r="A468" s="38"/>
      <c r="B468" s="39"/>
      <c r="C468" s="256" t="s">
        <v>602</v>
      </c>
      <c r="D468" s="256" t="s">
        <v>397</v>
      </c>
      <c r="E468" s="257" t="s">
        <v>603</v>
      </c>
      <c r="F468" s="258" t="s">
        <v>604</v>
      </c>
      <c r="G468" s="259" t="s">
        <v>124</v>
      </c>
      <c r="H468" s="260">
        <v>86.519999999999996</v>
      </c>
      <c r="I468" s="261"/>
      <c r="J468" s="262">
        <f>ROUND(I468*H468,2)</f>
        <v>0</v>
      </c>
      <c r="K468" s="258" t="s">
        <v>125</v>
      </c>
      <c r="L468" s="263"/>
      <c r="M468" s="264" t="s">
        <v>19</v>
      </c>
      <c r="N468" s="265" t="s">
        <v>43</v>
      </c>
      <c r="O468" s="84"/>
      <c r="P468" s="213">
        <f>O468*H468</f>
        <v>0</v>
      </c>
      <c r="Q468" s="213">
        <v>0.17499999999999999</v>
      </c>
      <c r="R468" s="213">
        <f>Q468*H468</f>
        <v>15.140999999999998</v>
      </c>
      <c r="S468" s="213">
        <v>0</v>
      </c>
      <c r="T468" s="214">
        <f>S468*H468</f>
        <v>0</v>
      </c>
      <c r="U468" s="38"/>
      <c r="V468" s="38"/>
      <c r="W468" s="38"/>
      <c r="X468" s="38"/>
      <c r="Y468" s="38"/>
      <c r="Z468" s="38"/>
      <c r="AA468" s="38"/>
      <c r="AB468" s="38"/>
      <c r="AC468" s="38"/>
      <c r="AD468" s="38"/>
      <c r="AE468" s="38"/>
      <c r="AR468" s="215" t="s">
        <v>185</v>
      </c>
      <c r="AT468" s="215" t="s">
        <v>397</v>
      </c>
      <c r="AU468" s="215" t="s">
        <v>81</v>
      </c>
      <c r="AY468" s="17" t="s">
        <v>119</v>
      </c>
      <c r="BE468" s="216">
        <f>IF(N468="základní",J468,0)</f>
        <v>0</v>
      </c>
      <c r="BF468" s="216">
        <f>IF(N468="snížená",J468,0)</f>
        <v>0</v>
      </c>
      <c r="BG468" s="216">
        <f>IF(N468="zákl. přenesená",J468,0)</f>
        <v>0</v>
      </c>
      <c r="BH468" s="216">
        <f>IF(N468="sníž. přenesená",J468,0)</f>
        <v>0</v>
      </c>
      <c r="BI468" s="216">
        <f>IF(N468="nulová",J468,0)</f>
        <v>0</v>
      </c>
      <c r="BJ468" s="17" t="s">
        <v>77</v>
      </c>
      <c r="BK468" s="216">
        <f>ROUND(I468*H468,2)</f>
        <v>0</v>
      </c>
      <c r="BL468" s="17" t="s">
        <v>126</v>
      </c>
      <c r="BM468" s="215" t="s">
        <v>605</v>
      </c>
    </row>
    <row r="469" s="14" customFormat="1">
      <c r="A469" s="14"/>
      <c r="B469" s="234"/>
      <c r="C469" s="235"/>
      <c r="D469" s="222" t="s">
        <v>132</v>
      </c>
      <c r="E469" s="235"/>
      <c r="F469" s="237" t="s">
        <v>606</v>
      </c>
      <c r="G469" s="235"/>
      <c r="H469" s="238">
        <v>86.519999999999996</v>
      </c>
      <c r="I469" s="239"/>
      <c r="J469" s="235"/>
      <c r="K469" s="235"/>
      <c r="L469" s="240"/>
      <c r="M469" s="241"/>
      <c r="N469" s="242"/>
      <c r="O469" s="242"/>
      <c r="P469" s="242"/>
      <c r="Q469" s="242"/>
      <c r="R469" s="242"/>
      <c r="S469" s="242"/>
      <c r="T469" s="243"/>
      <c r="U469" s="14"/>
      <c r="V469" s="14"/>
      <c r="W469" s="14"/>
      <c r="X469" s="14"/>
      <c r="Y469" s="14"/>
      <c r="Z469" s="14"/>
      <c r="AA469" s="14"/>
      <c r="AB469" s="14"/>
      <c r="AC469" s="14"/>
      <c r="AD469" s="14"/>
      <c r="AE469" s="14"/>
      <c r="AT469" s="244" t="s">
        <v>132</v>
      </c>
      <c r="AU469" s="244" t="s">
        <v>81</v>
      </c>
      <c r="AV469" s="14" t="s">
        <v>81</v>
      </c>
      <c r="AW469" s="14" t="s">
        <v>4</v>
      </c>
      <c r="AX469" s="14" t="s">
        <v>77</v>
      </c>
      <c r="AY469" s="244" t="s">
        <v>119</v>
      </c>
    </row>
    <row r="470" s="2" customFormat="1" ht="37.8" customHeight="1">
      <c r="A470" s="38"/>
      <c r="B470" s="39"/>
      <c r="C470" s="204" t="s">
        <v>607</v>
      </c>
      <c r="D470" s="204" t="s">
        <v>121</v>
      </c>
      <c r="E470" s="205" t="s">
        <v>608</v>
      </c>
      <c r="F470" s="206" t="s">
        <v>609</v>
      </c>
      <c r="G470" s="207" t="s">
        <v>124</v>
      </c>
      <c r="H470" s="208">
        <v>220</v>
      </c>
      <c r="I470" s="209"/>
      <c r="J470" s="210">
        <f>ROUND(I470*H470,2)</f>
        <v>0</v>
      </c>
      <c r="K470" s="206" t="s">
        <v>125</v>
      </c>
      <c r="L470" s="44"/>
      <c r="M470" s="211" t="s">
        <v>19</v>
      </c>
      <c r="N470" s="212" t="s">
        <v>43</v>
      </c>
      <c r="O470" s="84"/>
      <c r="P470" s="213">
        <f>O470*H470</f>
        <v>0</v>
      </c>
      <c r="Q470" s="213">
        <v>0.11162</v>
      </c>
      <c r="R470" s="213">
        <f>Q470*H470</f>
        <v>24.5564</v>
      </c>
      <c r="S470" s="213">
        <v>0</v>
      </c>
      <c r="T470" s="214">
        <f>S470*H470</f>
        <v>0</v>
      </c>
      <c r="U470" s="38"/>
      <c r="V470" s="38"/>
      <c r="W470" s="38"/>
      <c r="X470" s="38"/>
      <c r="Y470" s="38"/>
      <c r="Z470" s="38"/>
      <c r="AA470" s="38"/>
      <c r="AB470" s="38"/>
      <c r="AC470" s="38"/>
      <c r="AD470" s="38"/>
      <c r="AE470" s="38"/>
      <c r="AR470" s="215" t="s">
        <v>126</v>
      </c>
      <c r="AT470" s="215" t="s">
        <v>121</v>
      </c>
      <c r="AU470" s="215" t="s">
        <v>81</v>
      </c>
      <c r="AY470" s="17" t="s">
        <v>119</v>
      </c>
      <c r="BE470" s="216">
        <f>IF(N470="základní",J470,0)</f>
        <v>0</v>
      </c>
      <c r="BF470" s="216">
        <f>IF(N470="snížená",J470,0)</f>
        <v>0</v>
      </c>
      <c r="BG470" s="216">
        <f>IF(N470="zákl. přenesená",J470,0)</f>
        <v>0</v>
      </c>
      <c r="BH470" s="216">
        <f>IF(N470="sníž. přenesená",J470,0)</f>
        <v>0</v>
      </c>
      <c r="BI470" s="216">
        <f>IF(N470="nulová",J470,0)</f>
        <v>0</v>
      </c>
      <c r="BJ470" s="17" t="s">
        <v>77</v>
      </c>
      <c r="BK470" s="216">
        <f>ROUND(I470*H470,2)</f>
        <v>0</v>
      </c>
      <c r="BL470" s="17" t="s">
        <v>126</v>
      </c>
      <c r="BM470" s="215" t="s">
        <v>610</v>
      </c>
    </row>
    <row r="471" s="2" customFormat="1">
      <c r="A471" s="38"/>
      <c r="B471" s="39"/>
      <c r="C471" s="40"/>
      <c r="D471" s="217" t="s">
        <v>128</v>
      </c>
      <c r="E471" s="40"/>
      <c r="F471" s="218" t="s">
        <v>611</v>
      </c>
      <c r="G471" s="40"/>
      <c r="H471" s="40"/>
      <c r="I471" s="219"/>
      <c r="J471" s="40"/>
      <c r="K471" s="40"/>
      <c r="L471" s="44"/>
      <c r="M471" s="220"/>
      <c r="N471" s="221"/>
      <c r="O471" s="84"/>
      <c r="P471" s="84"/>
      <c r="Q471" s="84"/>
      <c r="R471" s="84"/>
      <c r="S471" s="84"/>
      <c r="T471" s="85"/>
      <c r="U471" s="38"/>
      <c r="V471" s="38"/>
      <c r="W471" s="38"/>
      <c r="X471" s="38"/>
      <c r="Y471" s="38"/>
      <c r="Z471" s="38"/>
      <c r="AA471" s="38"/>
      <c r="AB471" s="38"/>
      <c r="AC471" s="38"/>
      <c r="AD471" s="38"/>
      <c r="AE471" s="38"/>
      <c r="AT471" s="17" t="s">
        <v>128</v>
      </c>
      <c r="AU471" s="17" t="s">
        <v>81</v>
      </c>
    </row>
    <row r="472" s="13" customFormat="1">
      <c r="A472" s="13"/>
      <c r="B472" s="224"/>
      <c r="C472" s="225"/>
      <c r="D472" s="222" t="s">
        <v>132</v>
      </c>
      <c r="E472" s="226" t="s">
        <v>19</v>
      </c>
      <c r="F472" s="227" t="s">
        <v>515</v>
      </c>
      <c r="G472" s="225"/>
      <c r="H472" s="226" t="s">
        <v>19</v>
      </c>
      <c r="I472" s="228"/>
      <c r="J472" s="225"/>
      <c r="K472" s="225"/>
      <c r="L472" s="229"/>
      <c r="M472" s="230"/>
      <c r="N472" s="231"/>
      <c r="O472" s="231"/>
      <c r="P472" s="231"/>
      <c r="Q472" s="231"/>
      <c r="R472" s="231"/>
      <c r="S472" s="231"/>
      <c r="T472" s="232"/>
      <c r="U472" s="13"/>
      <c r="V472" s="13"/>
      <c r="W472" s="13"/>
      <c r="X472" s="13"/>
      <c r="Y472" s="13"/>
      <c r="Z472" s="13"/>
      <c r="AA472" s="13"/>
      <c r="AB472" s="13"/>
      <c r="AC472" s="13"/>
      <c r="AD472" s="13"/>
      <c r="AE472" s="13"/>
      <c r="AT472" s="233" t="s">
        <v>132</v>
      </c>
      <c r="AU472" s="233" t="s">
        <v>81</v>
      </c>
      <c r="AV472" s="13" t="s">
        <v>77</v>
      </c>
      <c r="AW472" s="13" t="s">
        <v>33</v>
      </c>
      <c r="AX472" s="13" t="s">
        <v>72</v>
      </c>
      <c r="AY472" s="233" t="s">
        <v>119</v>
      </c>
    </row>
    <row r="473" s="14" customFormat="1">
      <c r="A473" s="14"/>
      <c r="B473" s="234"/>
      <c r="C473" s="235"/>
      <c r="D473" s="222" t="s">
        <v>132</v>
      </c>
      <c r="E473" s="236" t="s">
        <v>19</v>
      </c>
      <c r="F473" s="237" t="s">
        <v>516</v>
      </c>
      <c r="G473" s="235"/>
      <c r="H473" s="238">
        <v>220</v>
      </c>
      <c r="I473" s="239"/>
      <c r="J473" s="235"/>
      <c r="K473" s="235"/>
      <c r="L473" s="240"/>
      <c r="M473" s="241"/>
      <c r="N473" s="242"/>
      <c r="O473" s="242"/>
      <c r="P473" s="242"/>
      <c r="Q473" s="242"/>
      <c r="R473" s="242"/>
      <c r="S473" s="242"/>
      <c r="T473" s="243"/>
      <c r="U473" s="14"/>
      <c r="V473" s="14"/>
      <c r="W473" s="14"/>
      <c r="X473" s="14"/>
      <c r="Y473" s="14"/>
      <c r="Z473" s="14"/>
      <c r="AA473" s="14"/>
      <c r="AB473" s="14"/>
      <c r="AC473" s="14"/>
      <c r="AD473" s="14"/>
      <c r="AE473" s="14"/>
      <c r="AT473" s="244" t="s">
        <v>132</v>
      </c>
      <c r="AU473" s="244" t="s">
        <v>81</v>
      </c>
      <c r="AV473" s="14" t="s">
        <v>81</v>
      </c>
      <c r="AW473" s="14" t="s">
        <v>33</v>
      </c>
      <c r="AX473" s="14" t="s">
        <v>77</v>
      </c>
      <c r="AY473" s="244" t="s">
        <v>119</v>
      </c>
    </row>
    <row r="474" s="2" customFormat="1" ht="16.5" customHeight="1">
      <c r="A474" s="38"/>
      <c r="B474" s="39"/>
      <c r="C474" s="256" t="s">
        <v>612</v>
      </c>
      <c r="D474" s="256" t="s">
        <v>397</v>
      </c>
      <c r="E474" s="257" t="s">
        <v>613</v>
      </c>
      <c r="F474" s="258" t="s">
        <v>614</v>
      </c>
      <c r="G474" s="259" t="s">
        <v>124</v>
      </c>
      <c r="H474" s="260">
        <v>224.40000000000001</v>
      </c>
      <c r="I474" s="261"/>
      <c r="J474" s="262">
        <f>ROUND(I474*H474,2)</f>
        <v>0</v>
      </c>
      <c r="K474" s="258" t="s">
        <v>125</v>
      </c>
      <c r="L474" s="263"/>
      <c r="M474" s="264" t="s">
        <v>19</v>
      </c>
      <c r="N474" s="265" t="s">
        <v>43</v>
      </c>
      <c r="O474" s="84"/>
      <c r="P474" s="213">
        <f>O474*H474</f>
        <v>0</v>
      </c>
      <c r="Q474" s="213">
        <v>0.17599999999999999</v>
      </c>
      <c r="R474" s="213">
        <f>Q474*H474</f>
        <v>39.494399999999999</v>
      </c>
      <c r="S474" s="213">
        <v>0</v>
      </c>
      <c r="T474" s="214">
        <f>S474*H474</f>
        <v>0</v>
      </c>
      <c r="U474" s="38"/>
      <c r="V474" s="38"/>
      <c r="W474" s="38"/>
      <c r="X474" s="38"/>
      <c r="Y474" s="38"/>
      <c r="Z474" s="38"/>
      <c r="AA474" s="38"/>
      <c r="AB474" s="38"/>
      <c r="AC474" s="38"/>
      <c r="AD474" s="38"/>
      <c r="AE474" s="38"/>
      <c r="AR474" s="215" t="s">
        <v>185</v>
      </c>
      <c r="AT474" s="215" t="s">
        <v>397</v>
      </c>
      <c r="AU474" s="215" t="s">
        <v>81</v>
      </c>
      <c r="AY474" s="17" t="s">
        <v>119</v>
      </c>
      <c r="BE474" s="216">
        <f>IF(N474="základní",J474,0)</f>
        <v>0</v>
      </c>
      <c r="BF474" s="216">
        <f>IF(N474="snížená",J474,0)</f>
        <v>0</v>
      </c>
      <c r="BG474" s="216">
        <f>IF(N474="zákl. přenesená",J474,0)</f>
        <v>0</v>
      </c>
      <c r="BH474" s="216">
        <f>IF(N474="sníž. přenesená",J474,0)</f>
        <v>0</v>
      </c>
      <c r="BI474" s="216">
        <f>IF(N474="nulová",J474,0)</f>
        <v>0</v>
      </c>
      <c r="BJ474" s="17" t="s">
        <v>77</v>
      </c>
      <c r="BK474" s="216">
        <f>ROUND(I474*H474,2)</f>
        <v>0</v>
      </c>
      <c r="BL474" s="17" t="s">
        <v>126</v>
      </c>
      <c r="BM474" s="215" t="s">
        <v>615</v>
      </c>
    </row>
    <row r="475" s="14" customFormat="1">
      <c r="A475" s="14"/>
      <c r="B475" s="234"/>
      <c r="C475" s="235"/>
      <c r="D475" s="222" t="s">
        <v>132</v>
      </c>
      <c r="E475" s="235"/>
      <c r="F475" s="237" t="s">
        <v>616</v>
      </c>
      <c r="G475" s="235"/>
      <c r="H475" s="238">
        <v>224.40000000000001</v>
      </c>
      <c r="I475" s="239"/>
      <c r="J475" s="235"/>
      <c r="K475" s="235"/>
      <c r="L475" s="240"/>
      <c r="M475" s="241"/>
      <c r="N475" s="242"/>
      <c r="O475" s="242"/>
      <c r="P475" s="242"/>
      <c r="Q475" s="242"/>
      <c r="R475" s="242"/>
      <c r="S475" s="242"/>
      <c r="T475" s="243"/>
      <c r="U475" s="14"/>
      <c r="V475" s="14"/>
      <c r="W475" s="14"/>
      <c r="X475" s="14"/>
      <c r="Y475" s="14"/>
      <c r="Z475" s="14"/>
      <c r="AA475" s="14"/>
      <c r="AB475" s="14"/>
      <c r="AC475" s="14"/>
      <c r="AD475" s="14"/>
      <c r="AE475" s="14"/>
      <c r="AT475" s="244" t="s">
        <v>132</v>
      </c>
      <c r="AU475" s="244" t="s">
        <v>81</v>
      </c>
      <c r="AV475" s="14" t="s">
        <v>81</v>
      </c>
      <c r="AW475" s="14" t="s">
        <v>4</v>
      </c>
      <c r="AX475" s="14" t="s">
        <v>77</v>
      </c>
      <c r="AY475" s="244" t="s">
        <v>119</v>
      </c>
    </row>
    <row r="476" s="2" customFormat="1" ht="37.8" customHeight="1">
      <c r="A476" s="38"/>
      <c r="B476" s="39"/>
      <c r="C476" s="204" t="s">
        <v>617</v>
      </c>
      <c r="D476" s="204" t="s">
        <v>121</v>
      </c>
      <c r="E476" s="205" t="s">
        <v>618</v>
      </c>
      <c r="F476" s="206" t="s">
        <v>619</v>
      </c>
      <c r="G476" s="207" t="s">
        <v>124</v>
      </c>
      <c r="H476" s="208">
        <v>546</v>
      </c>
      <c r="I476" s="209"/>
      <c r="J476" s="210">
        <f>ROUND(I476*H476,2)</f>
        <v>0</v>
      </c>
      <c r="K476" s="206" t="s">
        <v>125</v>
      </c>
      <c r="L476" s="44"/>
      <c r="M476" s="211" t="s">
        <v>19</v>
      </c>
      <c r="N476" s="212" t="s">
        <v>43</v>
      </c>
      <c r="O476" s="84"/>
      <c r="P476" s="213">
        <f>O476*H476</f>
        <v>0</v>
      </c>
      <c r="Q476" s="213">
        <v>0.11162</v>
      </c>
      <c r="R476" s="213">
        <f>Q476*H476</f>
        <v>60.944519999999997</v>
      </c>
      <c r="S476" s="213">
        <v>0</v>
      </c>
      <c r="T476" s="214">
        <f>S476*H476</f>
        <v>0</v>
      </c>
      <c r="U476" s="38"/>
      <c r="V476" s="38"/>
      <c r="W476" s="38"/>
      <c r="X476" s="38"/>
      <c r="Y476" s="38"/>
      <c r="Z476" s="38"/>
      <c r="AA476" s="38"/>
      <c r="AB476" s="38"/>
      <c r="AC476" s="38"/>
      <c r="AD476" s="38"/>
      <c r="AE476" s="38"/>
      <c r="AR476" s="215" t="s">
        <v>126</v>
      </c>
      <c r="AT476" s="215" t="s">
        <v>121</v>
      </c>
      <c r="AU476" s="215" t="s">
        <v>81</v>
      </c>
      <c r="AY476" s="17" t="s">
        <v>119</v>
      </c>
      <c r="BE476" s="216">
        <f>IF(N476="základní",J476,0)</f>
        <v>0</v>
      </c>
      <c r="BF476" s="216">
        <f>IF(N476="snížená",J476,0)</f>
        <v>0</v>
      </c>
      <c r="BG476" s="216">
        <f>IF(N476="zákl. přenesená",J476,0)</f>
        <v>0</v>
      </c>
      <c r="BH476" s="216">
        <f>IF(N476="sníž. přenesená",J476,0)</f>
        <v>0</v>
      </c>
      <c r="BI476" s="216">
        <f>IF(N476="nulová",J476,0)</f>
        <v>0</v>
      </c>
      <c r="BJ476" s="17" t="s">
        <v>77</v>
      </c>
      <c r="BK476" s="216">
        <f>ROUND(I476*H476,2)</f>
        <v>0</v>
      </c>
      <c r="BL476" s="17" t="s">
        <v>126</v>
      </c>
      <c r="BM476" s="215" t="s">
        <v>620</v>
      </c>
    </row>
    <row r="477" s="2" customFormat="1">
      <c r="A477" s="38"/>
      <c r="B477" s="39"/>
      <c r="C477" s="40"/>
      <c r="D477" s="217" t="s">
        <v>128</v>
      </c>
      <c r="E477" s="40"/>
      <c r="F477" s="218" t="s">
        <v>621</v>
      </c>
      <c r="G477" s="40"/>
      <c r="H477" s="40"/>
      <c r="I477" s="219"/>
      <c r="J477" s="40"/>
      <c r="K477" s="40"/>
      <c r="L477" s="44"/>
      <c r="M477" s="220"/>
      <c r="N477" s="221"/>
      <c r="O477" s="84"/>
      <c r="P477" s="84"/>
      <c r="Q477" s="84"/>
      <c r="R477" s="84"/>
      <c r="S477" s="84"/>
      <c r="T477" s="85"/>
      <c r="U477" s="38"/>
      <c r="V477" s="38"/>
      <c r="W477" s="38"/>
      <c r="X477" s="38"/>
      <c r="Y477" s="38"/>
      <c r="Z477" s="38"/>
      <c r="AA477" s="38"/>
      <c r="AB477" s="38"/>
      <c r="AC477" s="38"/>
      <c r="AD477" s="38"/>
      <c r="AE477" s="38"/>
      <c r="AT477" s="17" t="s">
        <v>128</v>
      </c>
      <c r="AU477" s="17" t="s">
        <v>81</v>
      </c>
    </row>
    <row r="478" s="13" customFormat="1">
      <c r="A478" s="13"/>
      <c r="B478" s="224"/>
      <c r="C478" s="225"/>
      <c r="D478" s="222" t="s">
        <v>132</v>
      </c>
      <c r="E478" s="226" t="s">
        <v>19</v>
      </c>
      <c r="F478" s="227" t="s">
        <v>517</v>
      </c>
      <c r="G478" s="225"/>
      <c r="H478" s="226" t="s">
        <v>19</v>
      </c>
      <c r="I478" s="228"/>
      <c r="J478" s="225"/>
      <c r="K478" s="225"/>
      <c r="L478" s="229"/>
      <c r="M478" s="230"/>
      <c r="N478" s="231"/>
      <c r="O478" s="231"/>
      <c r="P478" s="231"/>
      <c r="Q478" s="231"/>
      <c r="R478" s="231"/>
      <c r="S478" s="231"/>
      <c r="T478" s="232"/>
      <c r="U478" s="13"/>
      <c r="V478" s="13"/>
      <c r="W478" s="13"/>
      <c r="X478" s="13"/>
      <c r="Y478" s="13"/>
      <c r="Z478" s="13"/>
      <c r="AA478" s="13"/>
      <c r="AB478" s="13"/>
      <c r="AC478" s="13"/>
      <c r="AD478" s="13"/>
      <c r="AE478" s="13"/>
      <c r="AT478" s="233" t="s">
        <v>132</v>
      </c>
      <c r="AU478" s="233" t="s">
        <v>81</v>
      </c>
      <c r="AV478" s="13" t="s">
        <v>77</v>
      </c>
      <c r="AW478" s="13" t="s">
        <v>33</v>
      </c>
      <c r="AX478" s="13" t="s">
        <v>72</v>
      </c>
      <c r="AY478" s="233" t="s">
        <v>119</v>
      </c>
    </row>
    <row r="479" s="14" customFormat="1">
      <c r="A479" s="14"/>
      <c r="B479" s="234"/>
      <c r="C479" s="235"/>
      <c r="D479" s="222" t="s">
        <v>132</v>
      </c>
      <c r="E479" s="236" t="s">
        <v>19</v>
      </c>
      <c r="F479" s="237" t="s">
        <v>518</v>
      </c>
      <c r="G479" s="235"/>
      <c r="H479" s="238">
        <v>546</v>
      </c>
      <c r="I479" s="239"/>
      <c r="J479" s="235"/>
      <c r="K479" s="235"/>
      <c r="L479" s="240"/>
      <c r="M479" s="241"/>
      <c r="N479" s="242"/>
      <c r="O479" s="242"/>
      <c r="P479" s="242"/>
      <c r="Q479" s="242"/>
      <c r="R479" s="242"/>
      <c r="S479" s="242"/>
      <c r="T479" s="243"/>
      <c r="U479" s="14"/>
      <c r="V479" s="14"/>
      <c r="W479" s="14"/>
      <c r="X479" s="14"/>
      <c r="Y479" s="14"/>
      <c r="Z479" s="14"/>
      <c r="AA479" s="14"/>
      <c r="AB479" s="14"/>
      <c r="AC479" s="14"/>
      <c r="AD479" s="14"/>
      <c r="AE479" s="14"/>
      <c r="AT479" s="244" t="s">
        <v>132</v>
      </c>
      <c r="AU479" s="244" t="s">
        <v>81</v>
      </c>
      <c r="AV479" s="14" t="s">
        <v>81</v>
      </c>
      <c r="AW479" s="14" t="s">
        <v>33</v>
      </c>
      <c r="AX479" s="14" t="s">
        <v>77</v>
      </c>
      <c r="AY479" s="244" t="s">
        <v>119</v>
      </c>
    </row>
    <row r="480" s="2" customFormat="1" ht="16.5" customHeight="1">
      <c r="A480" s="38"/>
      <c r="B480" s="39"/>
      <c r="C480" s="256" t="s">
        <v>622</v>
      </c>
      <c r="D480" s="256" t="s">
        <v>397</v>
      </c>
      <c r="E480" s="257" t="s">
        <v>623</v>
      </c>
      <c r="F480" s="258" t="s">
        <v>624</v>
      </c>
      <c r="G480" s="259" t="s">
        <v>124</v>
      </c>
      <c r="H480" s="260">
        <v>551.46000000000004</v>
      </c>
      <c r="I480" s="261"/>
      <c r="J480" s="262">
        <f>ROUND(I480*H480,2)</f>
        <v>0</v>
      </c>
      <c r="K480" s="258" t="s">
        <v>125</v>
      </c>
      <c r="L480" s="263"/>
      <c r="M480" s="264" t="s">
        <v>19</v>
      </c>
      <c r="N480" s="265" t="s">
        <v>43</v>
      </c>
      <c r="O480" s="84"/>
      <c r="P480" s="213">
        <f>O480*H480</f>
        <v>0</v>
      </c>
      <c r="Q480" s="213">
        <v>0.17599999999999999</v>
      </c>
      <c r="R480" s="213">
        <f>Q480*H480</f>
        <v>97.056960000000004</v>
      </c>
      <c r="S480" s="213">
        <v>0</v>
      </c>
      <c r="T480" s="214">
        <f>S480*H480</f>
        <v>0</v>
      </c>
      <c r="U480" s="38"/>
      <c r="V480" s="38"/>
      <c r="W480" s="38"/>
      <c r="X480" s="38"/>
      <c r="Y480" s="38"/>
      <c r="Z480" s="38"/>
      <c r="AA480" s="38"/>
      <c r="AB480" s="38"/>
      <c r="AC480" s="38"/>
      <c r="AD480" s="38"/>
      <c r="AE480" s="38"/>
      <c r="AR480" s="215" t="s">
        <v>185</v>
      </c>
      <c r="AT480" s="215" t="s">
        <v>397</v>
      </c>
      <c r="AU480" s="215" t="s">
        <v>81</v>
      </c>
      <c r="AY480" s="17" t="s">
        <v>119</v>
      </c>
      <c r="BE480" s="216">
        <f>IF(N480="základní",J480,0)</f>
        <v>0</v>
      </c>
      <c r="BF480" s="216">
        <f>IF(N480="snížená",J480,0)</f>
        <v>0</v>
      </c>
      <c r="BG480" s="216">
        <f>IF(N480="zákl. přenesená",J480,0)</f>
        <v>0</v>
      </c>
      <c r="BH480" s="216">
        <f>IF(N480="sníž. přenesená",J480,0)</f>
        <v>0</v>
      </c>
      <c r="BI480" s="216">
        <f>IF(N480="nulová",J480,0)</f>
        <v>0</v>
      </c>
      <c r="BJ480" s="17" t="s">
        <v>77</v>
      </c>
      <c r="BK480" s="216">
        <f>ROUND(I480*H480,2)</f>
        <v>0</v>
      </c>
      <c r="BL480" s="17" t="s">
        <v>126</v>
      </c>
      <c r="BM480" s="215" t="s">
        <v>625</v>
      </c>
    </row>
    <row r="481" s="14" customFormat="1">
      <c r="A481" s="14"/>
      <c r="B481" s="234"/>
      <c r="C481" s="235"/>
      <c r="D481" s="222" t="s">
        <v>132</v>
      </c>
      <c r="E481" s="235"/>
      <c r="F481" s="237" t="s">
        <v>626</v>
      </c>
      <c r="G481" s="235"/>
      <c r="H481" s="238">
        <v>551.46000000000004</v>
      </c>
      <c r="I481" s="239"/>
      <c r="J481" s="235"/>
      <c r="K481" s="235"/>
      <c r="L481" s="240"/>
      <c r="M481" s="241"/>
      <c r="N481" s="242"/>
      <c r="O481" s="242"/>
      <c r="P481" s="242"/>
      <c r="Q481" s="242"/>
      <c r="R481" s="242"/>
      <c r="S481" s="242"/>
      <c r="T481" s="243"/>
      <c r="U481" s="14"/>
      <c r="V481" s="14"/>
      <c r="W481" s="14"/>
      <c r="X481" s="14"/>
      <c r="Y481" s="14"/>
      <c r="Z481" s="14"/>
      <c r="AA481" s="14"/>
      <c r="AB481" s="14"/>
      <c r="AC481" s="14"/>
      <c r="AD481" s="14"/>
      <c r="AE481" s="14"/>
      <c r="AT481" s="244" t="s">
        <v>132</v>
      </c>
      <c r="AU481" s="244" t="s">
        <v>81</v>
      </c>
      <c r="AV481" s="14" t="s">
        <v>81</v>
      </c>
      <c r="AW481" s="14" t="s">
        <v>4</v>
      </c>
      <c r="AX481" s="14" t="s">
        <v>77</v>
      </c>
      <c r="AY481" s="244" t="s">
        <v>119</v>
      </c>
    </row>
    <row r="482" s="2" customFormat="1" ht="37.8" customHeight="1">
      <c r="A482" s="38"/>
      <c r="B482" s="39"/>
      <c r="C482" s="204" t="s">
        <v>627</v>
      </c>
      <c r="D482" s="204" t="s">
        <v>121</v>
      </c>
      <c r="E482" s="205" t="s">
        <v>628</v>
      </c>
      <c r="F482" s="206" t="s">
        <v>629</v>
      </c>
      <c r="G482" s="207" t="s">
        <v>124</v>
      </c>
      <c r="H482" s="208">
        <v>100</v>
      </c>
      <c r="I482" s="209"/>
      <c r="J482" s="210">
        <f>ROUND(I482*H482,2)</f>
        <v>0</v>
      </c>
      <c r="K482" s="206" t="s">
        <v>125</v>
      </c>
      <c r="L482" s="44"/>
      <c r="M482" s="211" t="s">
        <v>19</v>
      </c>
      <c r="N482" s="212" t="s">
        <v>43</v>
      </c>
      <c r="O482" s="84"/>
      <c r="P482" s="213">
        <f>O482*H482</f>
        <v>0</v>
      </c>
      <c r="Q482" s="213">
        <v>0.11303000000000001</v>
      </c>
      <c r="R482" s="213">
        <f>Q482*H482</f>
        <v>11.303000000000001</v>
      </c>
      <c r="S482" s="213">
        <v>0</v>
      </c>
      <c r="T482" s="214">
        <f>S482*H482</f>
        <v>0</v>
      </c>
      <c r="U482" s="38"/>
      <c r="V482" s="38"/>
      <c r="W482" s="38"/>
      <c r="X482" s="38"/>
      <c r="Y482" s="38"/>
      <c r="Z482" s="38"/>
      <c r="AA482" s="38"/>
      <c r="AB482" s="38"/>
      <c r="AC482" s="38"/>
      <c r="AD482" s="38"/>
      <c r="AE482" s="38"/>
      <c r="AR482" s="215" t="s">
        <v>126</v>
      </c>
      <c r="AT482" s="215" t="s">
        <v>121</v>
      </c>
      <c r="AU482" s="215" t="s">
        <v>81</v>
      </c>
      <c r="AY482" s="17" t="s">
        <v>119</v>
      </c>
      <c r="BE482" s="216">
        <f>IF(N482="základní",J482,0)</f>
        <v>0</v>
      </c>
      <c r="BF482" s="216">
        <f>IF(N482="snížená",J482,0)</f>
        <v>0</v>
      </c>
      <c r="BG482" s="216">
        <f>IF(N482="zákl. přenesená",J482,0)</f>
        <v>0</v>
      </c>
      <c r="BH482" s="216">
        <f>IF(N482="sníž. přenesená",J482,0)</f>
        <v>0</v>
      </c>
      <c r="BI482" s="216">
        <f>IF(N482="nulová",J482,0)</f>
        <v>0</v>
      </c>
      <c r="BJ482" s="17" t="s">
        <v>77</v>
      </c>
      <c r="BK482" s="216">
        <f>ROUND(I482*H482,2)</f>
        <v>0</v>
      </c>
      <c r="BL482" s="17" t="s">
        <v>126</v>
      </c>
      <c r="BM482" s="215" t="s">
        <v>630</v>
      </c>
    </row>
    <row r="483" s="2" customFormat="1">
      <c r="A483" s="38"/>
      <c r="B483" s="39"/>
      <c r="C483" s="40"/>
      <c r="D483" s="217" t="s">
        <v>128</v>
      </c>
      <c r="E483" s="40"/>
      <c r="F483" s="218" t="s">
        <v>631</v>
      </c>
      <c r="G483" s="40"/>
      <c r="H483" s="40"/>
      <c r="I483" s="219"/>
      <c r="J483" s="40"/>
      <c r="K483" s="40"/>
      <c r="L483" s="44"/>
      <c r="M483" s="220"/>
      <c r="N483" s="221"/>
      <c r="O483" s="84"/>
      <c r="P483" s="84"/>
      <c r="Q483" s="84"/>
      <c r="R483" s="84"/>
      <c r="S483" s="84"/>
      <c r="T483" s="85"/>
      <c r="U483" s="38"/>
      <c r="V483" s="38"/>
      <c r="W483" s="38"/>
      <c r="X483" s="38"/>
      <c r="Y483" s="38"/>
      <c r="Z483" s="38"/>
      <c r="AA483" s="38"/>
      <c r="AB483" s="38"/>
      <c r="AC483" s="38"/>
      <c r="AD483" s="38"/>
      <c r="AE483" s="38"/>
      <c r="AT483" s="17" t="s">
        <v>128</v>
      </c>
      <c r="AU483" s="17" t="s">
        <v>81</v>
      </c>
    </row>
    <row r="484" s="13" customFormat="1">
      <c r="A484" s="13"/>
      <c r="B484" s="224"/>
      <c r="C484" s="225"/>
      <c r="D484" s="222" t="s">
        <v>132</v>
      </c>
      <c r="E484" s="226" t="s">
        <v>19</v>
      </c>
      <c r="F484" s="227" t="s">
        <v>495</v>
      </c>
      <c r="G484" s="225"/>
      <c r="H484" s="226" t="s">
        <v>19</v>
      </c>
      <c r="I484" s="228"/>
      <c r="J484" s="225"/>
      <c r="K484" s="225"/>
      <c r="L484" s="229"/>
      <c r="M484" s="230"/>
      <c r="N484" s="231"/>
      <c r="O484" s="231"/>
      <c r="P484" s="231"/>
      <c r="Q484" s="231"/>
      <c r="R484" s="231"/>
      <c r="S484" s="231"/>
      <c r="T484" s="232"/>
      <c r="U484" s="13"/>
      <c r="V484" s="13"/>
      <c r="W484" s="13"/>
      <c r="X484" s="13"/>
      <c r="Y484" s="13"/>
      <c r="Z484" s="13"/>
      <c r="AA484" s="13"/>
      <c r="AB484" s="13"/>
      <c r="AC484" s="13"/>
      <c r="AD484" s="13"/>
      <c r="AE484" s="13"/>
      <c r="AT484" s="233" t="s">
        <v>132</v>
      </c>
      <c r="AU484" s="233" t="s">
        <v>81</v>
      </c>
      <c r="AV484" s="13" t="s">
        <v>77</v>
      </c>
      <c r="AW484" s="13" t="s">
        <v>33</v>
      </c>
      <c r="AX484" s="13" t="s">
        <v>72</v>
      </c>
      <c r="AY484" s="233" t="s">
        <v>119</v>
      </c>
    </row>
    <row r="485" s="14" customFormat="1">
      <c r="A485" s="14"/>
      <c r="B485" s="234"/>
      <c r="C485" s="235"/>
      <c r="D485" s="222" t="s">
        <v>132</v>
      </c>
      <c r="E485" s="236" t="s">
        <v>19</v>
      </c>
      <c r="F485" s="237" t="s">
        <v>496</v>
      </c>
      <c r="G485" s="235"/>
      <c r="H485" s="238">
        <v>65</v>
      </c>
      <c r="I485" s="239"/>
      <c r="J485" s="235"/>
      <c r="K485" s="235"/>
      <c r="L485" s="240"/>
      <c r="M485" s="241"/>
      <c r="N485" s="242"/>
      <c r="O485" s="242"/>
      <c r="P485" s="242"/>
      <c r="Q485" s="242"/>
      <c r="R485" s="242"/>
      <c r="S485" s="242"/>
      <c r="T485" s="243"/>
      <c r="U485" s="14"/>
      <c r="V485" s="14"/>
      <c r="W485" s="14"/>
      <c r="X485" s="14"/>
      <c r="Y485" s="14"/>
      <c r="Z485" s="14"/>
      <c r="AA485" s="14"/>
      <c r="AB485" s="14"/>
      <c r="AC485" s="14"/>
      <c r="AD485" s="14"/>
      <c r="AE485" s="14"/>
      <c r="AT485" s="244" t="s">
        <v>132</v>
      </c>
      <c r="AU485" s="244" t="s">
        <v>81</v>
      </c>
      <c r="AV485" s="14" t="s">
        <v>81</v>
      </c>
      <c r="AW485" s="14" t="s">
        <v>33</v>
      </c>
      <c r="AX485" s="14" t="s">
        <v>72</v>
      </c>
      <c r="AY485" s="244" t="s">
        <v>119</v>
      </c>
    </row>
    <row r="486" s="13" customFormat="1">
      <c r="A486" s="13"/>
      <c r="B486" s="224"/>
      <c r="C486" s="225"/>
      <c r="D486" s="222" t="s">
        <v>132</v>
      </c>
      <c r="E486" s="226" t="s">
        <v>19</v>
      </c>
      <c r="F486" s="227" t="s">
        <v>497</v>
      </c>
      <c r="G486" s="225"/>
      <c r="H486" s="226" t="s">
        <v>19</v>
      </c>
      <c r="I486" s="228"/>
      <c r="J486" s="225"/>
      <c r="K486" s="225"/>
      <c r="L486" s="229"/>
      <c r="M486" s="230"/>
      <c r="N486" s="231"/>
      <c r="O486" s="231"/>
      <c r="P486" s="231"/>
      <c r="Q486" s="231"/>
      <c r="R486" s="231"/>
      <c r="S486" s="231"/>
      <c r="T486" s="232"/>
      <c r="U486" s="13"/>
      <c r="V486" s="13"/>
      <c r="W486" s="13"/>
      <c r="X486" s="13"/>
      <c r="Y486" s="13"/>
      <c r="Z486" s="13"/>
      <c r="AA486" s="13"/>
      <c r="AB486" s="13"/>
      <c r="AC486" s="13"/>
      <c r="AD486" s="13"/>
      <c r="AE486" s="13"/>
      <c r="AT486" s="233" t="s">
        <v>132</v>
      </c>
      <c r="AU486" s="233" t="s">
        <v>81</v>
      </c>
      <c r="AV486" s="13" t="s">
        <v>77</v>
      </c>
      <c r="AW486" s="13" t="s">
        <v>33</v>
      </c>
      <c r="AX486" s="13" t="s">
        <v>72</v>
      </c>
      <c r="AY486" s="233" t="s">
        <v>119</v>
      </c>
    </row>
    <row r="487" s="14" customFormat="1">
      <c r="A487" s="14"/>
      <c r="B487" s="234"/>
      <c r="C487" s="235"/>
      <c r="D487" s="222" t="s">
        <v>132</v>
      </c>
      <c r="E487" s="236" t="s">
        <v>19</v>
      </c>
      <c r="F487" s="237" t="s">
        <v>253</v>
      </c>
      <c r="G487" s="235"/>
      <c r="H487" s="238">
        <v>35</v>
      </c>
      <c r="I487" s="239"/>
      <c r="J487" s="235"/>
      <c r="K487" s="235"/>
      <c r="L487" s="240"/>
      <c r="M487" s="241"/>
      <c r="N487" s="242"/>
      <c r="O487" s="242"/>
      <c r="P487" s="242"/>
      <c r="Q487" s="242"/>
      <c r="R487" s="242"/>
      <c r="S487" s="242"/>
      <c r="T487" s="243"/>
      <c r="U487" s="14"/>
      <c r="V487" s="14"/>
      <c r="W487" s="14"/>
      <c r="X487" s="14"/>
      <c r="Y487" s="14"/>
      <c r="Z487" s="14"/>
      <c r="AA487" s="14"/>
      <c r="AB487" s="14"/>
      <c r="AC487" s="14"/>
      <c r="AD487" s="14"/>
      <c r="AE487" s="14"/>
      <c r="AT487" s="244" t="s">
        <v>132</v>
      </c>
      <c r="AU487" s="244" t="s">
        <v>81</v>
      </c>
      <c r="AV487" s="14" t="s">
        <v>81</v>
      </c>
      <c r="AW487" s="14" t="s">
        <v>33</v>
      </c>
      <c r="AX487" s="14" t="s">
        <v>72</v>
      </c>
      <c r="AY487" s="244" t="s">
        <v>119</v>
      </c>
    </row>
    <row r="488" s="15" customFormat="1">
      <c r="A488" s="15"/>
      <c r="B488" s="245"/>
      <c r="C488" s="246"/>
      <c r="D488" s="222" t="s">
        <v>132</v>
      </c>
      <c r="E488" s="247" t="s">
        <v>19</v>
      </c>
      <c r="F488" s="248" t="s">
        <v>150</v>
      </c>
      <c r="G488" s="246"/>
      <c r="H488" s="249">
        <v>100</v>
      </c>
      <c r="I488" s="250"/>
      <c r="J488" s="246"/>
      <c r="K488" s="246"/>
      <c r="L488" s="251"/>
      <c r="M488" s="252"/>
      <c r="N488" s="253"/>
      <c r="O488" s="253"/>
      <c r="P488" s="253"/>
      <c r="Q488" s="253"/>
      <c r="R488" s="253"/>
      <c r="S488" s="253"/>
      <c r="T488" s="254"/>
      <c r="U488" s="15"/>
      <c r="V488" s="15"/>
      <c r="W488" s="15"/>
      <c r="X488" s="15"/>
      <c r="Y488" s="15"/>
      <c r="Z488" s="15"/>
      <c r="AA488" s="15"/>
      <c r="AB488" s="15"/>
      <c r="AC488" s="15"/>
      <c r="AD488" s="15"/>
      <c r="AE488" s="15"/>
      <c r="AT488" s="255" t="s">
        <v>132</v>
      </c>
      <c r="AU488" s="255" t="s">
        <v>81</v>
      </c>
      <c r="AV488" s="15" t="s">
        <v>126</v>
      </c>
      <c r="AW488" s="15" t="s">
        <v>33</v>
      </c>
      <c r="AX488" s="15" t="s">
        <v>77</v>
      </c>
      <c r="AY488" s="255" t="s">
        <v>119</v>
      </c>
    </row>
    <row r="489" s="2" customFormat="1" ht="16.5" customHeight="1">
      <c r="A489" s="38"/>
      <c r="B489" s="39"/>
      <c r="C489" s="256" t="s">
        <v>632</v>
      </c>
      <c r="D489" s="256" t="s">
        <v>397</v>
      </c>
      <c r="E489" s="257" t="s">
        <v>633</v>
      </c>
      <c r="F489" s="258" t="s">
        <v>634</v>
      </c>
      <c r="G489" s="259" t="s">
        <v>124</v>
      </c>
      <c r="H489" s="260">
        <v>66.950000000000003</v>
      </c>
      <c r="I489" s="261"/>
      <c r="J489" s="262">
        <f>ROUND(I489*H489,2)</f>
        <v>0</v>
      </c>
      <c r="K489" s="258" t="s">
        <v>125</v>
      </c>
      <c r="L489" s="263"/>
      <c r="M489" s="264" t="s">
        <v>19</v>
      </c>
      <c r="N489" s="265" t="s">
        <v>43</v>
      </c>
      <c r="O489" s="84"/>
      <c r="P489" s="213">
        <f>O489*H489</f>
        <v>0</v>
      </c>
      <c r="Q489" s="213">
        <v>0.191</v>
      </c>
      <c r="R489" s="213">
        <f>Q489*H489</f>
        <v>12.787450000000002</v>
      </c>
      <c r="S489" s="213">
        <v>0</v>
      </c>
      <c r="T489" s="214">
        <f>S489*H489</f>
        <v>0</v>
      </c>
      <c r="U489" s="38"/>
      <c r="V489" s="38"/>
      <c r="W489" s="38"/>
      <c r="X489" s="38"/>
      <c r="Y489" s="38"/>
      <c r="Z489" s="38"/>
      <c r="AA489" s="38"/>
      <c r="AB489" s="38"/>
      <c r="AC489" s="38"/>
      <c r="AD489" s="38"/>
      <c r="AE489" s="38"/>
      <c r="AR489" s="215" t="s">
        <v>185</v>
      </c>
      <c r="AT489" s="215" t="s">
        <v>397</v>
      </c>
      <c r="AU489" s="215" t="s">
        <v>81</v>
      </c>
      <c r="AY489" s="17" t="s">
        <v>119</v>
      </c>
      <c r="BE489" s="216">
        <f>IF(N489="základní",J489,0)</f>
        <v>0</v>
      </c>
      <c r="BF489" s="216">
        <f>IF(N489="snížená",J489,0)</f>
        <v>0</v>
      </c>
      <c r="BG489" s="216">
        <f>IF(N489="zákl. přenesená",J489,0)</f>
        <v>0</v>
      </c>
      <c r="BH489" s="216">
        <f>IF(N489="sníž. přenesená",J489,0)</f>
        <v>0</v>
      </c>
      <c r="BI489" s="216">
        <f>IF(N489="nulová",J489,0)</f>
        <v>0</v>
      </c>
      <c r="BJ489" s="17" t="s">
        <v>77</v>
      </c>
      <c r="BK489" s="216">
        <f>ROUND(I489*H489,2)</f>
        <v>0</v>
      </c>
      <c r="BL489" s="17" t="s">
        <v>126</v>
      </c>
      <c r="BM489" s="215" t="s">
        <v>635</v>
      </c>
    </row>
    <row r="490" s="14" customFormat="1">
      <c r="A490" s="14"/>
      <c r="B490" s="234"/>
      <c r="C490" s="235"/>
      <c r="D490" s="222" t="s">
        <v>132</v>
      </c>
      <c r="E490" s="235"/>
      <c r="F490" s="237" t="s">
        <v>636</v>
      </c>
      <c r="G490" s="235"/>
      <c r="H490" s="238">
        <v>66.950000000000003</v>
      </c>
      <c r="I490" s="239"/>
      <c r="J490" s="235"/>
      <c r="K490" s="235"/>
      <c r="L490" s="240"/>
      <c r="M490" s="241"/>
      <c r="N490" s="242"/>
      <c r="O490" s="242"/>
      <c r="P490" s="242"/>
      <c r="Q490" s="242"/>
      <c r="R490" s="242"/>
      <c r="S490" s="242"/>
      <c r="T490" s="243"/>
      <c r="U490" s="14"/>
      <c r="V490" s="14"/>
      <c r="W490" s="14"/>
      <c r="X490" s="14"/>
      <c r="Y490" s="14"/>
      <c r="Z490" s="14"/>
      <c r="AA490" s="14"/>
      <c r="AB490" s="14"/>
      <c r="AC490" s="14"/>
      <c r="AD490" s="14"/>
      <c r="AE490" s="14"/>
      <c r="AT490" s="244" t="s">
        <v>132</v>
      </c>
      <c r="AU490" s="244" t="s">
        <v>81</v>
      </c>
      <c r="AV490" s="14" t="s">
        <v>81</v>
      </c>
      <c r="AW490" s="14" t="s">
        <v>4</v>
      </c>
      <c r="AX490" s="14" t="s">
        <v>77</v>
      </c>
      <c r="AY490" s="244" t="s">
        <v>119</v>
      </c>
    </row>
    <row r="491" s="2" customFormat="1" ht="16.5" customHeight="1">
      <c r="A491" s="38"/>
      <c r="B491" s="39"/>
      <c r="C491" s="256" t="s">
        <v>637</v>
      </c>
      <c r="D491" s="256" t="s">
        <v>397</v>
      </c>
      <c r="E491" s="257" t="s">
        <v>638</v>
      </c>
      <c r="F491" s="258" t="s">
        <v>639</v>
      </c>
      <c r="G491" s="259" t="s">
        <v>124</v>
      </c>
      <c r="H491" s="260">
        <v>36.049999999999997</v>
      </c>
      <c r="I491" s="261"/>
      <c r="J491" s="262">
        <f>ROUND(I491*H491,2)</f>
        <v>0</v>
      </c>
      <c r="K491" s="258" t="s">
        <v>125</v>
      </c>
      <c r="L491" s="263"/>
      <c r="M491" s="264" t="s">
        <v>19</v>
      </c>
      <c r="N491" s="265" t="s">
        <v>43</v>
      </c>
      <c r="O491" s="84"/>
      <c r="P491" s="213">
        <f>O491*H491</f>
        <v>0</v>
      </c>
      <c r="Q491" s="213">
        <v>0.191</v>
      </c>
      <c r="R491" s="213">
        <f>Q491*H491</f>
        <v>6.8855499999999994</v>
      </c>
      <c r="S491" s="213">
        <v>0</v>
      </c>
      <c r="T491" s="214">
        <f>S491*H491</f>
        <v>0</v>
      </c>
      <c r="U491" s="38"/>
      <c r="V491" s="38"/>
      <c r="W491" s="38"/>
      <c r="X491" s="38"/>
      <c r="Y491" s="38"/>
      <c r="Z491" s="38"/>
      <c r="AA491" s="38"/>
      <c r="AB491" s="38"/>
      <c r="AC491" s="38"/>
      <c r="AD491" s="38"/>
      <c r="AE491" s="38"/>
      <c r="AR491" s="215" t="s">
        <v>185</v>
      </c>
      <c r="AT491" s="215" t="s">
        <v>397</v>
      </c>
      <c r="AU491" s="215" t="s">
        <v>81</v>
      </c>
      <c r="AY491" s="17" t="s">
        <v>119</v>
      </c>
      <c r="BE491" s="216">
        <f>IF(N491="základní",J491,0)</f>
        <v>0</v>
      </c>
      <c r="BF491" s="216">
        <f>IF(N491="snížená",J491,0)</f>
        <v>0</v>
      </c>
      <c r="BG491" s="216">
        <f>IF(N491="zákl. přenesená",J491,0)</f>
        <v>0</v>
      </c>
      <c r="BH491" s="216">
        <f>IF(N491="sníž. přenesená",J491,0)</f>
        <v>0</v>
      </c>
      <c r="BI491" s="216">
        <f>IF(N491="nulová",J491,0)</f>
        <v>0</v>
      </c>
      <c r="BJ491" s="17" t="s">
        <v>77</v>
      </c>
      <c r="BK491" s="216">
        <f>ROUND(I491*H491,2)</f>
        <v>0</v>
      </c>
      <c r="BL491" s="17" t="s">
        <v>126</v>
      </c>
      <c r="BM491" s="215" t="s">
        <v>640</v>
      </c>
    </row>
    <row r="492" s="14" customFormat="1">
      <c r="A492" s="14"/>
      <c r="B492" s="234"/>
      <c r="C492" s="235"/>
      <c r="D492" s="222" t="s">
        <v>132</v>
      </c>
      <c r="E492" s="235"/>
      <c r="F492" s="237" t="s">
        <v>641</v>
      </c>
      <c r="G492" s="235"/>
      <c r="H492" s="238">
        <v>36.049999999999997</v>
      </c>
      <c r="I492" s="239"/>
      <c r="J492" s="235"/>
      <c r="K492" s="235"/>
      <c r="L492" s="240"/>
      <c r="M492" s="241"/>
      <c r="N492" s="242"/>
      <c r="O492" s="242"/>
      <c r="P492" s="242"/>
      <c r="Q492" s="242"/>
      <c r="R492" s="242"/>
      <c r="S492" s="242"/>
      <c r="T492" s="243"/>
      <c r="U492" s="14"/>
      <c r="V492" s="14"/>
      <c r="W492" s="14"/>
      <c r="X492" s="14"/>
      <c r="Y492" s="14"/>
      <c r="Z492" s="14"/>
      <c r="AA492" s="14"/>
      <c r="AB492" s="14"/>
      <c r="AC492" s="14"/>
      <c r="AD492" s="14"/>
      <c r="AE492" s="14"/>
      <c r="AT492" s="244" t="s">
        <v>132</v>
      </c>
      <c r="AU492" s="244" t="s">
        <v>81</v>
      </c>
      <c r="AV492" s="14" t="s">
        <v>81</v>
      </c>
      <c r="AW492" s="14" t="s">
        <v>4</v>
      </c>
      <c r="AX492" s="14" t="s">
        <v>77</v>
      </c>
      <c r="AY492" s="244" t="s">
        <v>119</v>
      </c>
    </row>
    <row r="493" s="2" customFormat="1" ht="37.8" customHeight="1">
      <c r="A493" s="38"/>
      <c r="B493" s="39"/>
      <c r="C493" s="204" t="s">
        <v>642</v>
      </c>
      <c r="D493" s="204" t="s">
        <v>121</v>
      </c>
      <c r="E493" s="205" t="s">
        <v>643</v>
      </c>
      <c r="F493" s="206" t="s">
        <v>644</v>
      </c>
      <c r="G493" s="207" t="s">
        <v>124</v>
      </c>
      <c r="H493" s="208">
        <v>90</v>
      </c>
      <c r="I493" s="209"/>
      <c r="J493" s="210">
        <f>ROUND(I493*H493,2)</f>
        <v>0</v>
      </c>
      <c r="K493" s="206" t="s">
        <v>125</v>
      </c>
      <c r="L493" s="44"/>
      <c r="M493" s="211" t="s">
        <v>19</v>
      </c>
      <c r="N493" s="212" t="s">
        <v>43</v>
      </c>
      <c r="O493" s="84"/>
      <c r="P493" s="213">
        <f>O493*H493</f>
        <v>0</v>
      </c>
      <c r="Q493" s="213">
        <v>0.098000000000000004</v>
      </c>
      <c r="R493" s="213">
        <f>Q493*H493</f>
        <v>8.8200000000000003</v>
      </c>
      <c r="S493" s="213">
        <v>0</v>
      </c>
      <c r="T493" s="214">
        <f>S493*H493</f>
        <v>0</v>
      </c>
      <c r="U493" s="38"/>
      <c r="V493" s="38"/>
      <c r="W493" s="38"/>
      <c r="X493" s="38"/>
      <c r="Y493" s="38"/>
      <c r="Z493" s="38"/>
      <c r="AA493" s="38"/>
      <c r="AB493" s="38"/>
      <c r="AC493" s="38"/>
      <c r="AD493" s="38"/>
      <c r="AE493" s="38"/>
      <c r="AR493" s="215" t="s">
        <v>126</v>
      </c>
      <c r="AT493" s="215" t="s">
        <v>121</v>
      </c>
      <c r="AU493" s="215" t="s">
        <v>81</v>
      </c>
      <c r="AY493" s="17" t="s">
        <v>119</v>
      </c>
      <c r="BE493" s="216">
        <f>IF(N493="základní",J493,0)</f>
        <v>0</v>
      </c>
      <c r="BF493" s="216">
        <f>IF(N493="snížená",J493,0)</f>
        <v>0</v>
      </c>
      <c r="BG493" s="216">
        <f>IF(N493="zákl. přenesená",J493,0)</f>
        <v>0</v>
      </c>
      <c r="BH493" s="216">
        <f>IF(N493="sníž. přenesená",J493,0)</f>
        <v>0</v>
      </c>
      <c r="BI493" s="216">
        <f>IF(N493="nulová",J493,0)</f>
        <v>0</v>
      </c>
      <c r="BJ493" s="17" t="s">
        <v>77</v>
      </c>
      <c r="BK493" s="216">
        <f>ROUND(I493*H493,2)</f>
        <v>0</v>
      </c>
      <c r="BL493" s="17" t="s">
        <v>126</v>
      </c>
      <c r="BM493" s="215" t="s">
        <v>645</v>
      </c>
    </row>
    <row r="494" s="2" customFormat="1">
      <c r="A494" s="38"/>
      <c r="B494" s="39"/>
      <c r="C494" s="40"/>
      <c r="D494" s="217" t="s">
        <v>128</v>
      </c>
      <c r="E494" s="40"/>
      <c r="F494" s="218" t="s">
        <v>646</v>
      </c>
      <c r="G494" s="40"/>
      <c r="H494" s="40"/>
      <c r="I494" s="219"/>
      <c r="J494" s="40"/>
      <c r="K494" s="40"/>
      <c r="L494" s="44"/>
      <c r="M494" s="220"/>
      <c r="N494" s="221"/>
      <c r="O494" s="84"/>
      <c r="P494" s="84"/>
      <c r="Q494" s="84"/>
      <c r="R494" s="84"/>
      <c r="S494" s="84"/>
      <c r="T494" s="85"/>
      <c r="U494" s="38"/>
      <c r="V494" s="38"/>
      <c r="W494" s="38"/>
      <c r="X494" s="38"/>
      <c r="Y494" s="38"/>
      <c r="Z494" s="38"/>
      <c r="AA494" s="38"/>
      <c r="AB494" s="38"/>
      <c r="AC494" s="38"/>
      <c r="AD494" s="38"/>
      <c r="AE494" s="38"/>
      <c r="AT494" s="17" t="s">
        <v>128</v>
      </c>
      <c r="AU494" s="17" t="s">
        <v>81</v>
      </c>
    </row>
    <row r="495" s="13" customFormat="1">
      <c r="A495" s="13"/>
      <c r="B495" s="224"/>
      <c r="C495" s="225"/>
      <c r="D495" s="222" t="s">
        <v>132</v>
      </c>
      <c r="E495" s="226" t="s">
        <v>19</v>
      </c>
      <c r="F495" s="227" t="s">
        <v>507</v>
      </c>
      <c r="G495" s="225"/>
      <c r="H495" s="226" t="s">
        <v>19</v>
      </c>
      <c r="I495" s="228"/>
      <c r="J495" s="225"/>
      <c r="K495" s="225"/>
      <c r="L495" s="229"/>
      <c r="M495" s="230"/>
      <c r="N495" s="231"/>
      <c r="O495" s="231"/>
      <c r="P495" s="231"/>
      <c r="Q495" s="231"/>
      <c r="R495" s="231"/>
      <c r="S495" s="231"/>
      <c r="T495" s="232"/>
      <c r="U495" s="13"/>
      <c r="V495" s="13"/>
      <c r="W495" s="13"/>
      <c r="X495" s="13"/>
      <c r="Y495" s="13"/>
      <c r="Z495" s="13"/>
      <c r="AA495" s="13"/>
      <c r="AB495" s="13"/>
      <c r="AC495" s="13"/>
      <c r="AD495" s="13"/>
      <c r="AE495" s="13"/>
      <c r="AT495" s="233" t="s">
        <v>132</v>
      </c>
      <c r="AU495" s="233" t="s">
        <v>81</v>
      </c>
      <c r="AV495" s="13" t="s">
        <v>77</v>
      </c>
      <c r="AW495" s="13" t="s">
        <v>33</v>
      </c>
      <c r="AX495" s="13" t="s">
        <v>72</v>
      </c>
      <c r="AY495" s="233" t="s">
        <v>119</v>
      </c>
    </row>
    <row r="496" s="14" customFormat="1">
      <c r="A496" s="14"/>
      <c r="B496" s="234"/>
      <c r="C496" s="235"/>
      <c r="D496" s="222" t="s">
        <v>132</v>
      </c>
      <c r="E496" s="236" t="s">
        <v>19</v>
      </c>
      <c r="F496" s="237" t="s">
        <v>168</v>
      </c>
      <c r="G496" s="235"/>
      <c r="H496" s="238">
        <v>90</v>
      </c>
      <c r="I496" s="239"/>
      <c r="J496" s="235"/>
      <c r="K496" s="235"/>
      <c r="L496" s="240"/>
      <c r="M496" s="241"/>
      <c r="N496" s="242"/>
      <c r="O496" s="242"/>
      <c r="P496" s="242"/>
      <c r="Q496" s="242"/>
      <c r="R496" s="242"/>
      <c r="S496" s="242"/>
      <c r="T496" s="243"/>
      <c r="U496" s="14"/>
      <c r="V496" s="14"/>
      <c r="W496" s="14"/>
      <c r="X496" s="14"/>
      <c r="Y496" s="14"/>
      <c r="Z496" s="14"/>
      <c r="AA496" s="14"/>
      <c r="AB496" s="14"/>
      <c r="AC496" s="14"/>
      <c r="AD496" s="14"/>
      <c r="AE496" s="14"/>
      <c r="AT496" s="244" t="s">
        <v>132</v>
      </c>
      <c r="AU496" s="244" t="s">
        <v>81</v>
      </c>
      <c r="AV496" s="14" t="s">
        <v>81</v>
      </c>
      <c r="AW496" s="14" t="s">
        <v>33</v>
      </c>
      <c r="AX496" s="14" t="s">
        <v>77</v>
      </c>
      <c r="AY496" s="244" t="s">
        <v>119</v>
      </c>
    </row>
    <row r="497" s="2" customFormat="1" ht="16.5" customHeight="1">
      <c r="A497" s="38"/>
      <c r="B497" s="39"/>
      <c r="C497" s="256" t="s">
        <v>647</v>
      </c>
      <c r="D497" s="256" t="s">
        <v>397</v>
      </c>
      <c r="E497" s="257" t="s">
        <v>648</v>
      </c>
      <c r="F497" s="258" t="s">
        <v>649</v>
      </c>
      <c r="G497" s="259" t="s">
        <v>124</v>
      </c>
      <c r="H497" s="260">
        <v>92.700000000000003</v>
      </c>
      <c r="I497" s="261"/>
      <c r="J497" s="262">
        <f>ROUND(I497*H497,2)</f>
        <v>0</v>
      </c>
      <c r="K497" s="258" t="s">
        <v>125</v>
      </c>
      <c r="L497" s="263"/>
      <c r="M497" s="264" t="s">
        <v>19</v>
      </c>
      <c r="N497" s="265" t="s">
        <v>43</v>
      </c>
      <c r="O497" s="84"/>
      <c r="P497" s="213">
        <f>O497*H497</f>
        <v>0</v>
      </c>
      <c r="Q497" s="213">
        <v>0.14499999999999999</v>
      </c>
      <c r="R497" s="213">
        <f>Q497*H497</f>
        <v>13.4415</v>
      </c>
      <c r="S497" s="213">
        <v>0</v>
      </c>
      <c r="T497" s="214">
        <f>S497*H497</f>
        <v>0</v>
      </c>
      <c r="U497" s="38"/>
      <c r="V497" s="38"/>
      <c r="W497" s="38"/>
      <c r="X497" s="38"/>
      <c r="Y497" s="38"/>
      <c r="Z497" s="38"/>
      <c r="AA497" s="38"/>
      <c r="AB497" s="38"/>
      <c r="AC497" s="38"/>
      <c r="AD497" s="38"/>
      <c r="AE497" s="38"/>
      <c r="AR497" s="215" t="s">
        <v>185</v>
      </c>
      <c r="AT497" s="215" t="s">
        <v>397</v>
      </c>
      <c r="AU497" s="215" t="s">
        <v>81</v>
      </c>
      <c r="AY497" s="17" t="s">
        <v>119</v>
      </c>
      <c r="BE497" s="216">
        <f>IF(N497="základní",J497,0)</f>
        <v>0</v>
      </c>
      <c r="BF497" s="216">
        <f>IF(N497="snížená",J497,0)</f>
        <v>0</v>
      </c>
      <c r="BG497" s="216">
        <f>IF(N497="zákl. přenesená",J497,0)</f>
        <v>0</v>
      </c>
      <c r="BH497" s="216">
        <f>IF(N497="sníž. přenesená",J497,0)</f>
        <v>0</v>
      </c>
      <c r="BI497" s="216">
        <f>IF(N497="nulová",J497,0)</f>
        <v>0</v>
      </c>
      <c r="BJ497" s="17" t="s">
        <v>77</v>
      </c>
      <c r="BK497" s="216">
        <f>ROUND(I497*H497,2)</f>
        <v>0</v>
      </c>
      <c r="BL497" s="17" t="s">
        <v>126</v>
      </c>
      <c r="BM497" s="215" t="s">
        <v>650</v>
      </c>
    </row>
    <row r="498" s="14" customFormat="1">
      <c r="A498" s="14"/>
      <c r="B498" s="234"/>
      <c r="C498" s="235"/>
      <c r="D498" s="222" t="s">
        <v>132</v>
      </c>
      <c r="E498" s="235"/>
      <c r="F498" s="237" t="s">
        <v>651</v>
      </c>
      <c r="G498" s="235"/>
      <c r="H498" s="238">
        <v>92.700000000000003</v>
      </c>
      <c r="I498" s="239"/>
      <c r="J498" s="235"/>
      <c r="K498" s="235"/>
      <c r="L498" s="240"/>
      <c r="M498" s="241"/>
      <c r="N498" s="242"/>
      <c r="O498" s="242"/>
      <c r="P498" s="242"/>
      <c r="Q498" s="242"/>
      <c r="R498" s="242"/>
      <c r="S498" s="242"/>
      <c r="T498" s="243"/>
      <c r="U498" s="14"/>
      <c r="V498" s="14"/>
      <c r="W498" s="14"/>
      <c r="X498" s="14"/>
      <c r="Y498" s="14"/>
      <c r="Z498" s="14"/>
      <c r="AA498" s="14"/>
      <c r="AB498" s="14"/>
      <c r="AC498" s="14"/>
      <c r="AD498" s="14"/>
      <c r="AE498" s="14"/>
      <c r="AT498" s="244" t="s">
        <v>132</v>
      </c>
      <c r="AU498" s="244" t="s">
        <v>81</v>
      </c>
      <c r="AV498" s="14" t="s">
        <v>81</v>
      </c>
      <c r="AW498" s="14" t="s">
        <v>4</v>
      </c>
      <c r="AX498" s="14" t="s">
        <v>77</v>
      </c>
      <c r="AY498" s="244" t="s">
        <v>119</v>
      </c>
    </row>
    <row r="499" s="12" customFormat="1" ht="22.8" customHeight="1">
      <c r="A499" s="12"/>
      <c r="B499" s="188"/>
      <c r="C499" s="189"/>
      <c r="D499" s="190" t="s">
        <v>71</v>
      </c>
      <c r="E499" s="202" t="s">
        <v>185</v>
      </c>
      <c r="F499" s="202" t="s">
        <v>652</v>
      </c>
      <c r="G499" s="189"/>
      <c r="H499" s="189"/>
      <c r="I499" s="192"/>
      <c r="J499" s="203">
        <f>BK499</f>
        <v>0</v>
      </c>
      <c r="K499" s="189"/>
      <c r="L499" s="194"/>
      <c r="M499" s="195"/>
      <c r="N499" s="196"/>
      <c r="O499" s="196"/>
      <c r="P499" s="197">
        <f>SUM(P500:P525)</f>
        <v>0</v>
      </c>
      <c r="Q499" s="196"/>
      <c r="R499" s="197">
        <f>SUM(R500:R525)</f>
        <v>36.202821200000002</v>
      </c>
      <c r="S499" s="196"/>
      <c r="T499" s="198">
        <f>SUM(T500:T525)</f>
        <v>33.309999999999995</v>
      </c>
      <c r="U499" s="12"/>
      <c r="V499" s="12"/>
      <c r="W499" s="12"/>
      <c r="X499" s="12"/>
      <c r="Y499" s="12"/>
      <c r="Z499" s="12"/>
      <c r="AA499" s="12"/>
      <c r="AB499" s="12"/>
      <c r="AC499" s="12"/>
      <c r="AD499" s="12"/>
      <c r="AE499" s="12"/>
      <c r="AR499" s="199" t="s">
        <v>77</v>
      </c>
      <c r="AT499" s="200" t="s">
        <v>71</v>
      </c>
      <c r="AU499" s="200" t="s">
        <v>77</v>
      </c>
      <c r="AY499" s="199" t="s">
        <v>119</v>
      </c>
      <c r="BK499" s="201">
        <f>SUM(BK500:BK525)</f>
        <v>0</v>
      </c>
    </row>
    <row r="500" s="2" customFormat="1" ht="16.5" customHeight="1">
      <c r="A500" s="38"/>
      <c r="B500" s="39"/>
      <c r="C500" s="204" t="s">
        <v>653</v>
      </c>
      <c r="D500" s="204" t="s">
        <v>121</v>
      </c>
      <c r="E500" s="205" t="s">
        <v>654</v>
      </c>
      <c r="F500" s="206" t="s">
        <v>655</v>
      </c>
      <c r="G500" s="207" t="s">
        <v>267</v>
      </c>
      <c r="H500" s="208">
        <v>22</v>
      </c>
      <c r="I500" s="209"/>
      <c r="J500" s="210">
        <f>ROUND(I500*H500,2)</f>
        <v>0</v>
      </c>
      <c r="K500" s="206" t="s">
        <v>125</v>
      </c>
      <c r="L500" s="44"/>
      <c r="M500" s="211" t="s">
        <v>19</v>
      </c>
      <c r="N500" s="212" t="s">
        <v>43</v>
      </c>
      <c r="O500" s="84"/>
      <c r="P500" s="213">
        <f>O500*H500</f>
        <v>0</v>
      </c>
      <c r="Q500" s="213">
        <v>1.0000000000000001E-05</v>
      </c>
      <c r="R500" s="213">
        <f>Q500*H500</f>
        <v>0.00022000000000000001</v>
      </c>
      <c r="S500" s="213">
        <v>0</v>
      </c>
      <c r="T500" s="214">
        <f>S500*H500</f>
        <v>0</v>
      </c>
      <c r="U500" s="38"/>
      <c r="V500" s="38"/>
      <c r="W500" s="38"/>
      <c r="X500" s="38"/>
      <c r="Y500" s="38"/>
      <c r="Z500" s="38"/>
      <c r="AA500" s="38"/>
      <c r="AB500" s="38"/>
      <c r="AC500" s="38"/>
      <c r="AD500" s="38"/>
      <c r="AE500" s="38"/>
      <c r="AR500" s="215" t="s">
        <v>126</v>
      </c>
      <c r="AT500" s="215" t="s">
        <v>121</v>
      </c>
      <c r="AU500" s="215" t="s">
        <v>81</v>
      </c>
      <c r="AY500" s="17" t="s">
        <v>119</v>
      </c>
      <c r="BE500" s="216">
        <f>IF(N500="základní",J500,0)</f>
        <v>0</v>
      </c>
      <c r="BF500" s="216">
        <f>IF(N500="snížená",J500,0)</f>
        <v>0</v>
      </c>
      <c r="BG500" s="216">
        <f>IF(N500="zákl. přenesená",J500,0)</f>
        <v>0</v>
      </c>
      <c r="BH500" s="216">
        <f>IF(N500="sníž. přenesená",J500,0)</f>
        <v>0</v>
      </c>
      <c r="BI500" s="216">
        <f>IF(N500="nulová",J500,0)</f>
        <v>0</v>
      </c>
      <c r="BJ500" s="17" t="s">
        <v>77</v>
      </c>
      <c r="BK500" s="216">
        <f>ROUND(I500*H500,2)</f>
        <v>0</v>
      </c>
      <c r="BL500" s="17" t="s">
        <v>126</v>
      </c>
      <c r="BM500" s="215" t="s">
        <v>656</v>
      </c>
    </row>
    <row r="501" s="2" customFormat="1">
      <c r="A501" s="38"/>
      <c r="B501" s="39"/>
      <c r="C501" s="40"/>
      <c r="D501" s="217" t="s">
        <v>128</v>
      </c>
      <c r="E501" s="40"/>
      <c r="F501" s="218" t="s">
        <v>657</v>
      </c>
      <c r="G501" s="40"/>
      <c r="H501" s="40"/>
      <c r="I501" s="219"/>
      <c r="J501" s="40"/>
      <c r="K501" s="40"/>
      <c r="L501" s="44"/>
      <c r="M501" s="220"/>
      <c r="N501" s="221"/>
      <c r="O501" s="84"/>
      <c r="P501" s="84"/>
      <c r="Q501" s="84"/>
      <c r="R501" s="84"/>
      <c r="S501" s="84"/>
      <c r="T501" s="85"/>
      <c r="U501" s="38"/>
      <c r="V501" s="38"/>
      <c r="W501" s="38"/>
      <c r="X501" s="38"/>
      <c r="Y501" s="38"/>
      <c r="Z501" s="38"/>
      <c r="AA501" s="38"/>
      <c r="AB501" s="38"/>
      <c r="AC501" s="38"/>
      <c r="AD501" s="38"/>
      <c r="AE501" s="38"/>
      <c r="AT501" s="17" t="s">
        <v>128</v>
      </c>
      <c r="AU501" s="17" t="s">
        <v>81</v>
      </c>
    </row>
    <row r="502" s="13" customFormat="1">
      <c r="A502" s="13"/>
      <c r="B502" s="224"/>
      <c r="C502" s="225"/>
      <c r="D502" s="222" t="s">
        <v>132</v>
      </c>
      <c r="E502" s="226" t="s">
        <v>19</v>
      </c>
      <c r="F502" s="227" t="s">
        <v>354</v>
      </c>
      <c r="G502" s="225"/>
      <c r="H502" s="226" t="s">
        <v>19</v>
      </c>
      <c r="I502" s="228"/>
      <c r="J502" s="225"/>
      <c r="K502" s="225"/>
      <c r="L502" s="229"/>
      <c r="M502" s="230"/>
      <c r="N502" s="231"/>
      <c r="O502" s="231"/>
      <c r="P502" s="231"/>
      <c r="Q502" s="231"/>
      <c r="R502" s="231"/>
      <c r="S502" s="231"/>
      <c r="T502" s="232"/>
      <c r="U502" s="13"/>
      <c r="V502" s="13"/>
      <c r="W502" s="13"/>
      <c r="X502" s="13"/>
      <c r="Y502" s="13"/>
      <c r="Z502" s="13"/>
      <c r="AA502" s="13"/>
      <c r="AB502" s="13"/>
      <c r="AC502" s="13"/>
      <c r="AD502" s="13"/>
      <c r="AE502" s="13"/>
      <c r="AT502" s="233" t="s">
        <v>132</v>
      </c>
      <c r="AU502" s="233" t="s">
        <v>81</v>
      </c>
      <c r="AV502" s="13" t="s">
        <v>77</v>
      </c>
      <c r="AW502" s="13" t="s">
        <v>33</v>
      </c>
      <c r="AX502" s="13" t="s">
        <v>72</v>
      </c>
      <c r="AY502" s="233" t="s">
        <v>119</v>
      </c>
    </row>
    <row r="503" s="14" customFormat="1">
      <c r="A503" s="14"/>
      <c r="B503" s="234"/>
      <c r="C503" s="235"/>
      <c r="D503" s="222" t="s">
        <v>132</v>
      </c>
      <c r="E503" s="236" t="s">
        <v>19</v>
      </c>
      <c r="F503" s="237" t="s">
        <v>658</v>
      </c>
      <c r="G503" s="235"/>
      <c r="H503" s="238">
        <v>22</v>
      </c>
      <c r="I503" s="239"/>
      <c r="J503" s="235"/>
      <c r="K503" s="235"/>
      <c r="L503" s="240"/>
      <c r="M503" s="241"/>
      <c r="N503" s="242"/>
      <c r="O503" s="242"/>
      <c r="P503" s="242"/>
      <c r="Q503" s="242"/>
      <c r="R503" s="242"/>
      <c r="S503" s="242"/>
      <c r="T503" s="243"/>
      <c r="U503" s="14"/>
      <c r="V503" s="14"/>
      <c r="W503" s="14"/>
      <c r="X503" s="14"/>
      <c r="Y503" s="14"/>
      <c r="Z503" s="14"/>
      <c r="AA503" s="14"/>
      <c r="AB503" s="14"/>
      <c r="AC503" s="14"/>
      <c r="AD503" s="14"/>
      <c r="AE503" s="14"/>
      <c r="AT503" s="244" t="s">
        <v>132</v>
      </c>
      <c r="AU503" s="244" t="s">
        <v>81</v>
      </c>
      <c r="AV503" s="14" t="s">
        <v>81</v>
      </c>
      <c r="AW503" s="14" t="s">
        <v>33</v>
      </c>
      <c r="AX503" s="14" t="s">
        <v>77</v>
      </c>
      <c r="AY503" s="244" t="s">
        <v>119</v>
      </c>
    </row>
    <row r="504" s="2" customFormat="1" ht="16.5" customHeight="1">
      <c r="A504" s="38"/>
      <c r="B504" s="39"/>
      <c r="C504" s="256" t="s">
        <v>659</v>
      </c>
      <c r="D504" s="256" t="s">
        <v>397</v>
      </c>
      <c r="E504" s="257" t="s">
        <v>660</v>
      </c>
      <c r="F504" s="258" t="s">
        <v>661</v>
      </c>
      <c r="G504" s="259" t="s">
        <v>267</v>
      </c>
      <c r="H504" s="260">
        <v>22.66</v>
      </c>
      <c r="I504" s="261"/>
      <c r="J504" s="262">
        <f>ROUND(I504*H504,2)</f>
        <v>0</v>
      </c>
      <c r="K504" s="258" t="s">
        <v>125</v>
      </c>
      <c r="L504" s="263"/>
      <c r="M504" s="264" t="s">
        <v>19</v>
      </c>
      <c r="N504" s="265" t="s">
        <v>43</v>
      </c>
      <c r="O504" s="84"/>
      <c r="P504" s="213">
        <f>O504*H504</f>
        <v>0</v>
      </c>
      <c r="Q504" s="213">
        <v>0.00382</v>
      </c>
      <c r="R504" s="213">
        <f>Q504*H504</f>
        <v>0.086561200000000005</v>
      </c>
      <c r="S504" s="213">
        <v>0</v>
      </c>
      <c r="T504" s="214">
        <f>S504*H504</f>
        <v>0</v>
      </c>
      <c r="U504" s="38"/>
      <c r="V504" s="38"/>
      <c r="W504" s="38"/>
      <c r="X504" s="38"/>
      <c r="Y504" s="38"/>
      <c r="Z504" s="38"/>
      <c r="AA504" s="38"/>
      <c r="AB504" s="38"/>
      <c r="AC504" s="38"/>
      <c r="AD504" s="38"/>
      <c r="AE504" s="38"/>
      <c r="AR504" s="215" t="s">
        <v>185</v>
      </c>
      <c r="AT504" s="215" t="s">
        <v>397</v>
      </c>
      <c r="AU504" s="215" t="s">
        <v>81</v>
      </c>
      <c r="AY504" s="17" t="s">
        <v>119</v>
      </c>
      <c r="BE504" s="216">
        <f>IF(N504="základní",J504,0)</f>
        <v>0</v>
      </c>
      <c r="BF504" s="216">
        <f>IF(N504="snížená",J504,0)</f>
        <v>0</v>
      </c>
      <c r="BG504" s="216">
        <f>IF(N504="zákl. přenesená",J504,0)</f>
        <v>0</v>
      </c>
      <c r="BH504" s="216">
        <f>IF(N504="sníž. přenesená",J504,0)</f>
        <v>0</v>
      </c>
      <c r="BI504" s="216">
        <f>IF(N504="nulová",J504,0)</f>
        <v>0</v>
      </c>
      <c r="BJ504" s="17" t="s">
        <v>77</v>
      </c>
      <c r="BK504" s="216">
        <f>ROUND(I504*H504,2)</f>
        <v>0</v>
      </c>
      <c r="BL504" s="17" t="s">
        <v>126</v>
      </c>
      <c r="BM504" s="215" t="s">
        <v>662</v>
      </c>
    </row>
    <row r="505" s="14" customFormat="1">
      <c r="A505" s="14"/>
      <c r="B505" s="234"/>
      <c r="C505" s="235"/>
      <c r="D505" s="222" t="s">
        <v>132</v>
      </c>
      <c r="E505" s="235"/>
      <c r="F505" s="237" t="s">
        <v>663</v>
      </c>
      <c r="G505" s="235"/>
      <c r="H505" s="238">
        <v>22.66</v>
      </c>
      <c r="I505" s="239"/>
      <c r="J505" s="235"/>
      <c r="K505" s="235"/>
      <c r="L505" s="240"/>
      <c r="M505" s="241"/>
      <c r="N505" s="242"/>
      <c r="O505" s="242"/>
      <c r="P505" s="242"/>
      <c r="Q505" s="242"/>
      <c r="R505" s="242"/>
      <c r="S505" s="242"/>
      <c r="T505" s="243"/>
      <c r="U505" s="14"/>
      <c r="V505" s="14"/>
      <c r="W505" s="14"/>
      <c r="X505" s="14"/>
      <c r="Y505" s="14"/>
      <c r="Z505" s="14"/>
      <c r="AA505" s="14"/>
      <c r="AB505" s="14"/>
      <c r="AC505" s="14"/>
      <c r="AD505" s="14"/>
      <c r="AE505" s="14"/>
      <c r="AT505" s="244" t="s">
        <v>132</v>
      </c>
      <c r="AU505" s="244" t="s">
        <v>81</v>
      </c>
      <c r="AV505" s="14" t="s">
        <v>81</v>
      </c>
      <c r="AW505" s="14" t="s">
        <v>4</v>
      </c>
      <c r="AX505" s="14" t="s">
        <v>77</v>
      </c>
      <c r="AY505" s="244" t="s">
        <v>119</v>
      </c>
    </row>
    <row r="506" s="2" customFormat="1" ht="21.75" customHeight="1">
      <c r="A506" s="38"/>
      <c r="B506" s="39"/>
      <c r="C506" s="204" t="s">
        <v>664</v>
      </c>
      <c r="D506" s="204" t="s">
        <v>121</v>
      </c>
      <c r="E506" s="205" t="s">
        <v>665</v>
      </c>
      <c r="F506" s="206" t="s">
        <v>666</v>
      </c>
      <c r="G506" s="207" t="s">
        <v>267</v>
      </c>
      <c r="H506" s="208">
        <v>19</v>
      </c>
      <c r="I506" s="209"/>
      <c r="J506" s="210">
        <f>ROUND(I506*H506,2)</f>
        <v>0</v>
      </c>
      <c r="K506" s="206" t="s">
        <v>125</v>
      </c>
      <c r="L506" s="44"/>
      <c r="M506" s="211" t="s">
        <v>19</v>
      </c>
      <c r="N506" s="212" t="s">
        <v>43</v>
      </c>
      <c r="O506" s="84"/>
      <c r="P506" s="213">
        <f>O506*H506</f>
        <v>0</v>
      </c>
      <c r="Q506" s="213">
        <v>0</v>
      </c>
      <c r="R506" s="213">
        <f>Q506*H506</f>
        <v>0</v>
      </c>
      <c r="S506" s="213">
        <v>0.014999999999999999</v>
      </c>
      <c r="T506" s="214">
        <f>S506*H506</f>
        <v>0.28499999999999998</v>
      </c>
      <c r="U506" s="38"/>
      <c r="V506" s="38"/>
      <c r="W506" s="38"/>
      <c r="X506" s="38"/>
      <c r="Y506" s="38"/>
      <c r="Z506" s="38"/>
      <c r="AA506" s="38"/>
      <c r="AB506" s="38"/>
      <c r="AC506" s="38"/>
      <c r="AD506" s="38"/>
      <c r="AE506" s="38"/>
      <c r="AR506" s="215" t="s">
        <v>126</v>
      </c>
      <c r="AT506" s="215" t="s">
        <v>121</v>
      </c>
      <c r="AU506" s="215" t="s">
        <v>81</v>
      </c>
      <c r="AY506" s="17" t="s">
        <v>119</v>
      </c>
      <c r="BE506" s="216">
        <f>IF(N506="základní",J506,0)</f>
        <v>0</v>
      </c>
      <c r="BF506" s="216">
        <f>IF(N506="snížená",J506,0)</f>
        <v>0</v>
      </c>
      <c r="BG506" s="216">
        <f>IF(N506="zákl. přenesená",J506,0)</f>
        <v>0</v>
      </c>
      <c r="BH506" s="216">
        <f>IF(N506="sníž. přenesená",J506,0)</f>
        <v>0</v>
      </c>
      <c r="BI506" s="216">
        <f>IF(N506="nulová",J506,0)</f>
        <v>0</v>
      </c>
      <c r="BJ506" s="17" t="s">
        <v>77</v>
      </c>
      <c r="BK506" s="216">
        <f>ROUND(I506*H506,2)</f>
        <v>0</v>
      </c>
      <c r="BL506" s="17" t="s">
        <v>126</v>
      </c>
      <c r="BM506" s="215" t="s">
        <v>667</v>
      </c>
    </row>
    <row r="507" s="2" customFormat="1">
      <c r="A507" s="38"/>
      <c r="B507" s="39"/>
      <c r="C507" s="40"/>
      <c r="D507" s="217" t="s">
        <v>128</v>
      </c>
      <c r="E507" s="40"/>
      <c r="F507" s="218" t="s">
        <v>668</v>
      </c>
      <c r="G507" s="40"/>
      <c r="H507" s="40"/>
      <c r="I507" s="219"/>
      <c r="J507" s="40"/>
      <c r="K507" s="40"/>
      <c r="L507" s="44"/>
      <c r="M507" s="220"/>
      <c r="N507" s="221"/>
      <c r="O507" s="84"/>
      <c r="P507" s="84"/>
      <c r="Q507" s="84"/>
      <c r="R507" s="84"/>
      <c r="S507" s="84"/>
      <c r="T507" s="85"/>
      <c r="U507" s="38"/>
      <c r="V507" s="38"/>
      <c r="W507" s="38"/>
      <c r="X507" s="38"/>
      <c r="Y507" s="38"/>
      <c r="Z507" s="38"/>
      <c r="AA507" s="38"/>
      <c r="AB507" s="38"/>
      <c r="AC507" s="38"/>
      <c r="AD507" s="38"/>
      <c r="AE507" s="38"/>
      <c r="AT507" s="17" t="s">
        <v>128</v>
      </c>
      <c r="AU507" s="17" t="s">
        <v>81</v>
      </c>
    </row>
    <row r="508" s="13" customFormat="1">
      <c r="A508" s="13"/>
      <c r="B508" s="224"/>
      <c r="C508" s="225"/>
      <c r="D508" s="222" t="s">
        <v>132</v>
      </c>
      <c r="E508" s="226" t="s">
        <v>19</v>
      </c>
      <c r="F508" s="227" t="s">
        <v>354</v>
      </c>
      <c r="G508" s="225"/>
      <c r="H508" s="226" t="s">
        <v>19</v>
      </c>
      <c r="I508" s="228"/>
      <c r="J508" s="225"/>
      <c r="K508" s="225"/>
      <c r="L508" s="229"/>
      <c r="M508" s="230"/>
      <c r="N508" s="231"/>
      <c r="O508" s="231"/>
      <c r="P508" s="231"/>
      <c r="Q508" s="231"/>
      <c r="R508" s="231"/>
      <c r="S508" s="231"/>
      <c r="T508" s="232"/>
      <c r="U508" s="13"/>
      <c r="V508" s="13"/>
      <c r="W508" s="13"/>
      <c r="X508" s="13"/>
      <c r="Y508" s="13"/>
      <c r="Z508" s="13"/>
      <c r="AA508" s="13"/>
      <c r="AB508" s="13"/>
      <c r="AC508" s="13"/>
      <c r="AD508" s="13"/>
      <c r="AE508" s="13"/>
      <c r="AT508" s="233" t="s">
        <v>132</v>
      </c>
      <c r="AU508" s="233" t="s">
        <v>81</v>
      </c>
      <c r="AV508" s="13" t="s">
        <v>77</v>
      </c>
      <c r="AW508" s="13" t="s">
        <v>33</v>
      </c>
      <c r="AX508" s="13" t="s">
        <v>72</v>
      </c>
      <c r="AY508" s="233" t="s">
        <v>119</v>
      </c>
    </row>
    <row r="509" s="14" customFormat="1">
      <c r="A509" s="14"/>
      <c r="B509" s="234"/>
      <c r="C509" s="235"/>
      <c r="D509" s="222" t="s">
        <v>132</v>
      </c>
      <c r="E509" s="236" t="s">
        <v>19</v>
      </c>
      <c r="F509" s="237" t="s">
        <v>669</v>
      </c>
      <c r="G509" s="235"/>
      <c r="H509" s="238">
        <v>19</v>
      </c>
      <c r="I509" s="239"/>
      <c r="J509" s="235"/>
      <c r="K509" s="235"/>
      <c r="L509" s="240"/>
      <c r="M509" s="241"/>
      <c r="N509" s="242"/>
      <c r="O509" s="242"/>
      <c r="P509" s="242"/>
      <c r="Q509" s="242"/>
      <c r="R509" s="242"/>
      <c r="S509" s="242"/>
      <c r="T509" s="243"/>
      <c r="U509" s="14"/>
      <c r="V509" s="14"/>
      <c r="W509" s="14"/>
      <c r="X509" s="14"/>
      <c r="Y509" s="14"/>
      <c r="Z509" s="14"/>
      <c r="AA509" s="14"/>
      <c r="AB509" s="14"/>
      <c r="AC509" s="14"/>
      <c r="AD509" s="14"/>
      <c r="AE509" s="14"/>
      <c r="AT509" s="244" t="s">
        <v>132</v>
      </c>
      <c r="AU509" s="244" t="s">
        <v>81</v>
      </c>
      <c r="AV509" s="14" t="s">
        <v>81</v>
      </c>
      <c r="AW509" s="14" t="s">
        <v>33</v>
      </c>
      <c r="AX509" s="14" t="s">
        <v>77</v>
      </c>
      <c r="AY509" s="244" t="s">
        <v>119</v>
      </c>
    </row>
    <row r="510" s="2" customFormat="1" ht="16.5" customHeight="1">
      <c r="A510" s="38"/>
      <c r="B510" s="39"/>
      <c r="C510" s="204" t="s">
        <v>670</v>
      </c>
      <c r="D510" s="204" t="s">
        <v>121</v>
      </c>
      <c r="E510" s="205" t="s">
        <v>671</v>
      </c>
      <c r="F510" s="206" t="s">
        <v>672</v>
      </c>
      <c r="G510" s="207" t="s">
        <v>457</v>
      </c>
      <c r="H510" s="208">
        <v>5</v>
      </c>
      <c r="I510" s="209"/>
      <c r="J510" s="210">
        <f>ROUND(I510*H510,2)</f>
        <v>0</v>
      </c>
      <c r="K510" s="206" t="s">
        <v>19</v>
      </c>
      <c r="L510" s="44"/>
      <c r="M510" s="211" t="s">
        <v>19</v>
      </c>
      <c r="N510" s="212" t="s">
        <v>43</v>
      </c>
      <c r="O510" s="84"/>
      <c r="P510" s="213">
        <f>O510*H510</f>
        <v>0</v>
      </c>
      <c r="Q510" s="213">
        <v>0</v>
      </c>
      <c r="R510" s="213">
        <f>Q510*H510</f>
        <v>0</v>
      </c>
      <c r="S510" s="213">
        <v>0.65300000000000002</v>
      </c>
      <c r="T510" s="214">
        <f>S510*H510</f>
        <v>3.2650000000000001</v>
      </c>
      <c r="U510" s="38"/>
      <c r="V510" s="38"/>
      <c r="W510" s="38"/>
      <c r="X510" s="38"/>
      <c r="Y510" s="38"/>
      <c r="Z510" s="38"/>
      <c r="AA510" s="38"/>
      <c r="AB510" s="38"/>
      <c r="AC510" s="38"/>
      <c r="AD510" s="38"/>
      <c r="AE510" s="38"/>
      <c r="AR510" s="215" t="s">
        <v>126</v>
      </c>
      <c r="AT510" s="215" t="s">
        <v>121</v>
      </c>
      <c r="AU510" s="215" t="s">
        <v>81</v>
      </c>
      <c r="AY510" s="17" t="s">
        <v>119</v>
      </c>
      <c r="BE510" s="216">
        <f>IF(N510="základní",J510,0)</f>
        <v>0</v>
      </c>
      <c r="BF510" s="216">
        <f>IF(N510="snížená",J510,0)</f>
        <v>0</v>
      </c>
      <c r="BG510" s="216">
        <f>IF(N510="zákl. přenesená",J510,0)</f>
        <v>0</v>
      </c>
      <c r="BH510" s="216">
        <f>IF(N510="sníž. přenesená",J510,0)</f>
        <v>0</v>
      </c>
      <c r="BI510" s="216">
        <f>IF(N510="nulová",J510,0)</f>
        <v>0</v>
      </c>
      <c r="BJ510" s="17" t="s">
        <v>77</v>
      </c>
      <c r="BK510" s="216">
        <f>ROUND(I510*H510,2)</f>
        <v>0</v>
      </c>
      <c r="BL510" s="17" t="s">
        <v>126</v>
      </c>
      <c r="BM510" s="215" t="s">
        <v>673</v>
      </c>
    </row>
    <row r="511" s="2" customFormat="1" ht="16.5" customHeight="1">
      <c r="A511" s="38"/>
      <c r="B511" s="39"/>
      <c r="C511" s="204" t="s">
        <v>674</v>
      </c>
      <c r="D511" s="204" t="s">
        <v>121</v>
      </c>
      <c r="E511" s="205" t="s">
        <v>675</v>
      </c>
      <c r="F511" s="206" t="s">
        <v>676</v>
      </c>
      <c r="G511" s="207" t="s">
        <v>457</v>
      </c>
      <c r="H511" s="208">
        <v>7</v>
      </c>
      <c r="I511" s="209"/>
      <c r="J511" s="210">
        <f>ROUND(I511*H511,2)</f>
        <v>0</v>
      </c>
      <c r="K511" s="206" t="s">
        <v>125</v>
      </c>
      <c r="L511" s="44"/>
      <c r="M511" s="211" t="s">
        <v>19</v>
      </c>
      <c r="N511" s="212" t="s">
        <v>43</v>
      </c>
      <c r="O511" s="84"/>
      <c r="P511" s="213">
        <f>O511*H511</f>
        <v>0</v>
      </c>
      <c r="Q511" s="213">
        <v>0.12422</v>
      </c>
      <c r="R511" s="213">
        <f>Q511*H511</f>
        <v>0.86953999999999998</v>
      </c>
      <c r="S511" s="213">
        <v>0</v>
      </c>
      <c r="T511" s="214">
        <f>S511*H511</f>
        <v>0</v>
      </c>
      <c r="U511" s="38"/>
      <c r="V511" s="38"/>
      <c r="W511" s="38"/>
      <c r="X511" s="38"/>
      <c r="Y511" s="38"/>
      <c r="Z511" s="38"/>
      <c r="AA511" s="38"/>
      <c r="AB511" s="38"/>
      <c r="AC511" s="38"/>
      <c r="AD511" s="38"/>
      <c r="AE511" s="38"/>
      <c r="AR511" s="215" t="s">
        <v>126</v>
      </c>
      <c r="AT511" s="215" t="s">
        <v>121</v>
      </c>
      <c r="AU511" s="215" t="s">
        <v>81</v>
      </c>
      <c r="AY511" s="17" t="s">
        <v>119</v>
      </c>
      <c r="BE511" s="216">
        <f>IF(N511="základní",J511,0)</f>
        <v>0</v>
      </c>
      <c r="BF511" s="216">
        <f>IF(N511="snížená",J511,0)</f>
        <v>0</v>
      </c>
      <c r="BG511" s="216">
        <f>IF(N511="zákl. přenesená",J511,0)</f>
        <v>0</v>
      </c>
      <c r="BH511" s="216">
        <f>IF(N511="sníž. přenesená",J511,0)</f>
        <v>0</v>
      </c>
      <c r="BI511" s="216">
        <f>IF(N511="nulová",J511,0)</f>
        <v>0</v>
      </c>
      <c r="BJ511" s="17" t="s">
        <v>77</v>
      </c>
      <c r="BK511" s="216">
        <f>ROUND(I511*H511,2)</f>
        <v>0</v>
      </c>
      <c r="BL511" s="17" t="s">
        <v>126</v>
      </c>
      <c r="BM511" s="215" t="s">
        <v>677</v>
      </c>
    </row>
    <row r="512" s="2" customFormat="1">
      <c r="A512" s="38"/>
      <c r="B512" s="39"/>
      <c r="C512" s="40"/>
      <c r="D512" s="217" t="s">
        <v>128</v>
      </c>
      <c r="E512" s="40"/>
      <c r="F512" s="218" t="s">
        <v>678</v>
      </c>
      <c r="G512" s="40"/>
      <c r="H512" s="40"/>
      <c r="I512" s="219"/>
      <c r="J512" s="40"/>
      <c r="K512" s="40"/>
      <c r="L512" s="44"/>
      <c r="M512" s="220"/>
      <c r="N512" s="221"/>
      <c r="O512" s="84"/>
      <c r="P512" s="84"/>
      <c r="Q512" s="84"/>
      <c r="R512" s="84"/>
      <c r="S512" s="84"/>
      <c r="T512" s="85"/>
      <c r="U512" s="38"/>
      <c r="V512" s="38"/>
      <c r="W512" s="38"/>
      <c r="X512" s="38"/>
      <c r="Y512" s="38"/>
      <c r="Z512" s="38"/>
      <c r="AA512" s="38"/>
      <c r="AB512" s="38"/>
      <c r="AC512" s="38"/>
      <c r="AD512" s="38"/>
      <c r="AE512" s="38"/>
      <c r="AT512" s="17" t="s">
        <v>128</v>
      </c>
      <c r="AU512" s="17" t="s">
        <v>81</v>
      </c>
    </row>
    <row r="513" s="2" customFormat="1" ht="16.5" customHeight="1">
      <c r="A513" s="38"/>
      <c r="B513" s="39"/>
      <c r="C513" s="256" t="s">
        <v>679</v>
      </c>
      <c r="D513" s="256" t="s">
        <v>397</v>
      </c>
      <c r="E513" s="257" t="s">
        <v>680</v>
      </c>
      <c r="F513" s="258" t="s">
        <v>681</v>
      </c>
      <c r="G513" s="259" t="s">
        <v>457</v>
      </c>
      <c r="H513" s="260">
        <v>7</v>
      </c>
      <c r="I513" s="261"/>
      <c r="J513" s="262">
        <f>ROUND(I513*H513,2)</f>
        <v>0</v>
      </c>
      <c r="K513" s="258" t="s">
        <v>125</v>
      </c>
      <c r="L513" s="263"/>
      <c r="M513" s="264" t="s">
        <v>19</v>
      </c>
      <c r="N513" s="265" t="s">
        <v>43</v>
      </c>
      <c r="O513" s="84"/>
      <c r="P513" s="213">
        <f>O513*H513</f>
        <v>0</v>
      </c>
      <c r="Q513" s="213">
        <v>0.071999999999999995</v>
      </c>
      <c r="R513" s="213">
        <f>Q513*H513</f>
        <v>0.504</v>
      </c>
      <c r="S513" s="213">
        <v>0</v>
      </c>
      <c r="T513" s="214">
        <f>S513*H513</f>
        <v>0</v>
      </c>
      <c r="U513" s="38"/>
      <c r="V513" s="38"/>
      <c r="W513" s="38"/>
      <c r="X513" s="38"/>
      <c r="Y513" s="38"/>
      <c r="Z513" s="38"/>
      <c r="AA513" s="38"/>
      <c r="AB513" s="38"/>
      <c r="AC513" s="38"/>
      <c r="AD513" s="38"/>
      <c r="AE513" s="38"/>
      <c r="AR513" s="215" t="s">
        <v>185</v>
      </c>
      <c r="AT513" s="215" t="s">
        <v>397</v>
      </c>
      <c r="AU513" s="215" t="s">
        <v>81</v>
      </c>
      <c r="AY513" s="17" t="s">
        <v>119</v>
      </c>
      <c r="BE513" s="216">
        <f>IF(N513="základní",J513,0)</f>
        <v>0</v>
      </c>
      <c r="BF513" s="216">
        <f>IF(N513="snížená",J513,0)</f>
        <v>0</v>
      </c>
      <c r="BG513" s="216">
        <f>IF(N513="zákl. přenesená",J513,0)</f>
        <v>0</v>
      </c>
      <c r="BH513" s="216">
        <f>IF(N513="sníž. přenesená",J513,0)</f>
        <v>0</v>
      </c>
      <c r="BI513" s="216">
        <f>IF(N513="nulová",J513,0)</f>
        <v>0</v>
      </c>
      <c r="BJ513" s="17" t="s">
        <v>77</v>
      </c>
      <c r="BK513" s="216">
        <f>ROUND(I513*H513,2)</f>
        <v>0</v>
      </c>
      <c r="BL513" s="17" t="s">
        <v>126</v>
      </c>
      <c r="BM513" s="215" t="s">
        <v>682</v>
      </c>
    </row>
    <row r="514" s="2" customFormat="1" ht="16.5" customHeight="1">
      <c r="A514" s="38"/>
      <c r="B514" s="39"/>
      <c r="C514" s="204" t="s">
        <v>683</v>
      </c>
      <c r="D514" s="204" t="s">
        <v>121</v>
      </c>
      <c r="E514" s="205" t="s">
        <v>684</v>
      </c>
      <c r="F514" s="206" t="s">
        <v>685</v>
      </c>
      <c r="G514" s="207" t="s">
        <v>457</v>
      </c>
      <c r="H514" s="208">
        <v>7</v>
      </c>
      <c r="I514" s="209"/>
      <c r="J514" s="210">
        <f>ROUND(I514*H514,2)</f>
        <v>0</v>
      </c>
      <c r="K514" s="206" t="s">
        <v>125</v>
      </c>
      <c r="L514" s="44"/>
      <c r="M514" s="211" t="s">
        <v>19</v>
      </c>
      <c r="N514" s="212" t="s">
        <v>43</v>
      </c>
      <c r="O514" s="84"/>
      <c r="P514" s="213">
        <f>O514*H514</f>
        <v>0</v>
      </c>
      <c r="Q514" s="213">
        <v>0.02972</v>
      </c>
      <c r="R514" s="213">
        <f>Q514*H514</f>
        <v>0.20804</v>
      </c>
      <c r="S514" s="213">
        <v>0</v>
      </c>
      <c r="T514" s="214">
        <f>S514*H514</f>
        <v>0</v>
      </c>
      <c r="U514" s="38"/>
      <c r="V514" s="38"/>
      <c r="W514" s="38"/>
      <c r="X514" s="38"/>
      <c r="Y514" s="38"/>
      <c r="Z514" s="38"/>
      <c r="AA514" s="38"/>
      <c r="AB514" s="38"/>
      <c r="AC514" s="38"/>
      <c r="AD514" s="38"/>
      <c r="AE514" s="38"/>
      <c r="AR514" s="215" t="s">
        <v>126</v>
      </c>
      <c r="AT514" s="215" t="s">
        <v>121</v>
      </c>
      <c r="AU514" s="215" t="s">
        <v>81</v>
      </c>
      <c r="AY514" s="17" t="s">
        <v>119</v>
      </c>
      <c r="BE514" s="216">
        <f>IF(N514="základní",J514,0)</f>
        <v>0</v>
      </c>
      <c r="BF514" s="216">
        <f>IF(N514="snížená",J514,0)</f>
        <v>0</v>
      </c>
      <c r="BG514" s="216">
        <f>IF(N514="zákl. přenesená",J514,0)</f>
        <v>0</v>
      </c>
      <c r="BH514" s="216">
        <f>IF(N514="sníž. přenesená",J514,0)</f>
        <v>0</v>
      </c>
      <c r="BI514" s="216">
        <f>IF(N514="nulová",J514,0)</f>
        <v>0</v>
      </c>
      <c r="BJ514" s="17" t="s">
        <v>77</v>
      </c>
      <c r="BK514" s="216">
        <f>ROUND(I514*H514,2)</f>
        <v>0</v>
      </c>
      <c r="BL514" s="17" t="s">
        <v>126</v>
      </c>
      <c r="BM514" s="215" t="s">
        <v>686</v>
      </c>
    </row>
    <row r="515" s="2" customFormat="1">
      <c r="A515" s="38"/>
      <c r="B515" s="39"/>
      <c r="C515" s="40"/>
      <c r="D515" s="217" t="s">
        <v>128</v>
      </c>
      <c r="E515" s="40"/>
      <c r="F515" s="218" t="s">
        <v>687</v>
      </c>
      <c r="G515" s="40"/>
      <c r="H515" s="40"/>
      <c r="I515" s="219"/>
      <c r="J515" s="40"/>
      <c r="K515" s="40"/>
      <c r="L515" s="44"/>
      <c r="M515" s="220"/>
      <c r="N515" s="221"/>
      <c r="O515" s="84"/>
      <c r="P515" s="84"/>
      <c r="Q515" s="84"/>
      <c r="R515" s="84"/>
      <c r="S515" s="84"/>
      <c r="T515" s="85"/>
      <c r="U515" s="38"/>
      <c r="V515" s="38"/>
      <c r="W515" s="38"/>
      <c r="X515" s="38"/>
      <c r="Y515" s="38"/>
      <c r="Z515" s="38"/>
      <c r="AA515" s="38"/>
      <c r="AB515" s="38"/>
      <c r="AC515" s="38"/>
      <c r="AD515" s="38"/>
      <c r="AE515" s="38"/>
      <c r="AT515" s="17" t="s">
        <v>128</v>
      </c>
      <c r="AU515" s="17" t="s">
        <v>81</v>
      </c>
    </row>
    <row r="516" s="2" customFormat="1" ht="16.5" customHeight="1">
      <c r="A516" s="38"/>
      <c r="B516" s="39"/>
      <c r="C516" s="256" t="s">
        <v>688</v>
      </c>
      <c r="D516" s="256" t="s">
        <v>397</v>
      </c>
      <c r="E516" s="257" t="s">
        <v>689</v>
      </c>
      <c r="F516" s="258" t="s">
        <v>690</v>
      </c>
      <c r="G516" s="259" t="s">
        <v>457</v>
      </c>
      <c r="H516" s="260">
        <v>7</v>
      </c>
      <c r="I516" s="261"/>
      <c r="J516" s="262">
        <f>ROUND(I516*H516,2)</f>
        <v>0</v>
      </c>
      <c r="K516" s="258" t="s">
        <v>125</v>
      </c>
      <c r="L516" s="263"/>
      <c r="M516" s="264" t="s">
        <v>19</v>
      </c>
      <c r="N516" s="265" t="s">
        <v>43</v>
      </c>
      <c r="O516" s="84"/>
      <c r="P516" s="213">
        <f>O516*H516</f>
        <v>0</v>
      </c>
      <c r="Q516" s="213">
        <v>0.111</v>
      </c>
      <c r="R516" s="213">
        <f>Q516*H516</f>
        <v>0.77700000000000002</v>
      </c>
      <c r="S516" s="213">
        <v>0</v>
      </c>
      <c r="T516" s="214">
        <f>S516*H516</f>
        <v>0</v>
      </c>
      <c r="U516" s="38"/>
      <c r="V516" s="38"/>
      <c r="W516" s="38"/>
      <c r="X516" s="38"/>
      <c r="Y516" s="38"/>
      <c r="Z516" s="38"/>
      <c r="AA516" s="38"/>
      <c r="AB516" s="38"/>
      <c r="AC516" s="38"/>
      <c r="AD516" s="38"/>
      <c r="AE516" s="38"/>
      <c r="AR516" s="215" t="s">
        <v>185</v>
      </c>
      <c r="AT516" s="215" t="s">
        <v>397</v>
      </c>
      <c r="AU516" s="215" t="s">
        <v>81</v>
      </c>
      <c r="AY516" s="17" t="s">
        <v>119</v>
      </c>
      <c r="BE516" s="216">
        <f>IF(N516="základní",J516,0)</f>
        <v>0</v>
      </c>
      <c r="BF516" s="216">
        <f>IF(N516="snížená",J516,0)</f>
        <v>0</v>
      </c>
      <c r="BG516" s="216">
        <f>IF(N516="zákl. přenesená",J516,0)</f>
        <v>0</v>
      </c>
      <c r="BH516" s="216">
        <f>IF(N516="sníž. přenesená",J516,0)</f>
        <v>0</v>
      </c>
      <c r="BI516" s="216">
        <f>IF(N516="nulová",J516,0)</f>
        <v>0</v>
      </c>
      <c r="BJ516" s="17" t="s">
        <v>77</v>
      </c>
      <c r="BK516" s="216">
        <f>ROUND(I516*H516,2)</f>
        <v>0</v>
      </c>
      <c r="BL516" s="17" t="s">
        <v>126</v>
      </c>
      <c r="BM516" s="215" t="s">
        <v>691</v>
      </c>
    </row>
    <row r="517" s="2" customFormat="1" ht="16.5" customHeight="1">
      <c r="A517" s="38"/>
      <c r="B517" s="39"/>
      <c r="C517" s="204" t="s">
        <v>692</v>
      </c>
      <c r="D517" s="204" t="s">
        <v>121</v>
      </c>
      <c r="E517" s="205" t="s">
        <v>693</v>
      </c>
      <c r="F517" s="206" t="s">
        <v>694</v>
      </c>
      <c r="G517" s="207" t="s">
        <v>457</v>
      </c>
      <c r="H517" s="208">
        <v>7</v>
      </c>
      <c r="I517" s="209"/>
      <c r="J517" s="210">
        <f>ROUND(I517*H517,2)</f>
        <v>0</v>
      </c>
      <c r="K517" s="206" t="s">
        <v>125</v>
      </c>
      <c r="L517" s="44"/>
      <c r="M517" s="211" t="s">
        <v>19</v>
      </c>
      <c r="N517" s="212" t="s">
        <v>43</v>
      </c>
      <c r="O517" s="84"/>
      <c r="P517" s="213">
        <f>O517*H517</f>
        <v>0</v>
      </c>
      <c r="Q517" s="213">
        <v>0.02972</v>
      </c>
      <c r="R517" s="213">
        <f>Q517*H517</f>
        <v>0.20804</v>
      </c>
      <c r="S517" s="213">
        <v>0</v>
      </c>
      <c r="T517" s="214">
        <f>S517*H517</f>
        <v>0</v>
      </c>
      <c r="U517" s="38"/>
      <c r="V517" s="38"/>
      <c r="W517" s="38"/>
      <c r="X517" s="38"/>
      <c r="Y517" s="38"/>
      <c r="Z517" s="38"/>
      <c r="AA517" s="38"/>
      <c r="AB517" s="38"/>
      <c r="AC517" s="38"/>
      <c r="AD517" s="38"/>
      <c r="AE517" s="38"/>
      <c r="AR517" s="215" t="s">
        <v>126</v>
      </c>
      <c r="AT517" s="215" t="s">
        <v>121</v>
      </c>
      <c r="AU517" s="215" t="s">
        <v>81</v>
      </c>
      <c r="AY517" s="17" t="s">
        <v>119</v>
      </c>
      <c r="BE517" s="216">
        <f>IF(N517="základní",J517,0)</f>
        <v>0</v>
      </c>
      <c r="BF517" s="216">
        <f>IF(N517="snížená",J517,0)</f>
        <v>0</v>
      </c>
      <c r="BG517" s="216">
        <f>IF(N517="zákl. přenesená",J517,0)</f>
        <v>0</v>
      </c>
      <c r="BH517" s="216">
        <f>IF(N517="sníž. přenesená",J517,0)</f>
        <v>0</v>
      </c>
      <c r="BI517" s="216">
        <f>IF(N517="nulová",J517,0)</f>
        <v>0</v>
      </c>
      <c r="BJ517" s="17" t="s">
        <v>77</v>
      </c>
      <c r="BK517" s="216">
        <f>ROUND(I517*H517,2)</f>
        <v>0</v>
      </c>
      <c r="BL517" s="17" t="s">
        <v>126</v>
      </c>
      <c r="BM517" s="215" t="s">
        <v>695</v>
      </c>
    </row>
    <row r="518" s="2" customFormat="1">
      <c r="A518" s="38"/>
      <c r="B518" s="39"/>
      <c r="C518" s="40"/>
      <c r="D518" s="217" t="s">
        <v>128</v>
      </c>
      <c r="E518" s="40"/>
      <c r="F518" s="218" t="s">
        <v>696</v>
      </c>
      <c r="G518" s="40"/>
      <c r="H518" s="40"/>
      <c r="I518" s="219"/>
      <c r="J518" s="40"/>
      <c r="K518" s="40"/>
      <c r="L518" s="44"/>
      <c r="M518" s="220"/>
      <c r="N518" s="221"/>
      <c r="O518" s="84"/>
      <c r="P518" s="84"/>
      <c r="Q518" s="84"/>
      <c r="R518" s="84"/>
      <c r="S518" s="84"/>
      <c r="T518" s="85"/>
      <c r="U518" s="38"/>
      <c r="V518" s="38"/>
      <c r="W518" s="38"/>
      <c r="X518" s="38"/>
      <c r="Y518" s="38"/>
      <c r="Z518" s="38"/>
      <c r="AA518" s="38"/>
      <c r="AB518" s="38"/>
      <c r="AC518" s="38"/>
      <c r="AD518" s="38"/>
      <c r="AE518" s="38"/>
      <c r="AT518" s="17" t="s">
        <v>128</v>
      </c>
      <c r="AU518" s="17" t="s">
        <v>81</v>
      </c>
    </row>
    <row r="519" s="2" customFormat="1" ht="24.15" customHeight="1">
      <c r="A519" s="38"/>
      <c r="B519" s="39"/>
      <c r="C519" s="256" t="s">
        <v>697</v>
      </c>
      <c r="D519" s="256" t="s">
        <v>397</v>
      </c>
      <c r="E519" s="257" t="s">
        <v>698</v>
      </c>
      <c r="F519" s="258" t="s">
        <v>699</v>
      </c>
      <c r="G519" s="259" t="s">
        <v>457</v>
      </c>
      <c r="H519" s="260">
        <v>7</v>
      </c>
      <c r="I519" s="261"/>
      <c r="J519" s="262">
        <f>ROUND(I519*H519,2)</f>
        <v>0</v>
      </c>
      <c r="K519" s="258" t="s">
        <v>19</v>
      </c>
      <c r="L519" s="263"/>
      <c r="M519" s="264" t="s">
        <v>19</v>
      </c>
      <c r="N519" s="265" t="s">
        <v>43</v>
      </c>
      <c r="O519" s="84"/>
      <c r="P519" s="213">
        <f>O519*H519</f>
        <v>0</v>
      </c>
      <c r="Q519" s="213">
        <v>0.19500000000000001</v>
      </c>
      <c r="R519" s="213">
        <f>Q519*H519</f>
        <v>1.365</v>
      </c>
      <c r="S519" s="213">
        <v>0</v>
      </c>
      <c r="T519" s="214">
        <f>S519*H519</f>
        <v>0</v>
      </c>
      <c r="U519" s="38"/>
      <c r="V519" s="38"/>
      <c r="W519" s="38"/>
      <c r="X519" s="38"/>
      <c r="Y519" s="38"/>
      <c r="Z519" s="38"/>
      <c r="AA519" s="38"/>
      <c r="AB519" s="38"/>
      <c r="AC519" s="38"/>
      <c r="AD519" s="38"/>
      <c r="AE519" s="38"/>
      <c r="AR519" s="215" t="s">
        <v>185</v>
      </c>
      <c r="AT519" s="215" t="s">
        <v>397</v>
      </c>
      <c r="AU519" s="215" t="s">
        <v>81</v>
      </c>
      <c r="AY519" s="17" t="s">
        <v>119</v>
      </c>
      <c r="BE519" s="216">
        <f>IF(N519="základní",J519,0)</f>
        <v>0</v>
      </c>
      <c r="BF519" s="216">
        <f>IF(N519="snížená",J519,0)</f>
        <v>0</v>
      </c>
      <c r="BG519" s="216">
        <f>IF(N519="zákl. přenesená",J519,0)</f>
        <v>0</v>
      </c>
      <c r="BH519" s="216">
        <f>IF(N519="sníž. přenesená",J519,0)</f>
        <v>0</v>
      </c>
      <c r="BI519" s="216">
        <f>IF(N519="nulová",J519,0)</f>
        <v>0</v>
      </c>
      <c r="BJ519" s="17" t="s">
        <v>77</v>
      </c>
      <c r="BK519" s="216">
        <f>ROUND(I519*H519,2)</f>
        <v>0</v>
      </c>
      <c r="BL519" s="17" t="s">
        <v>126</v>
      </c>
      <c r="BM519" s="215" t="s">
        <v>700</v>
      </c>
    </row>
    <row r="520" s="2" customFormat="1" ht="24.15" customHeight="1">
      <c r="A520" s="38"/>
      <c r="B520" s="39"/>
      <c r="C520" s="204" t="s">
        <v>701</v>
      </c>
      <c r="D520" s="204" t="s">
        <v>121</v>
      </c>
      <c r="E520" s="205" t="s">
        <v>702</v>
      </c>
      <c r="F520" s="206" t="s">
        <v>703</v>
      </c>
      <c r="G520" s="207" t="s">
        <v>457</v>
      </c>
      <c r="H520" s="208">
        <v>48</v>
      </c>
      <c r="I520" s="209"/>
      <c r="J520" s="210">
        <f>ROUND(I520*H520,2)</f>
        <v>0</v>
      </c>
      <c r="K520" s="206" t="s">
        <v>125</v>
      </c>
      <c r="L520" s="44"/>
      <c r="M520" s="211" t="s">
        <v>19</v>
      </c>
      <c r="N520" s="212" t="s">
        <v>43</v>
      </c>
      <c r="O520" s="84"/>
      <c r="P520" s="213">
        <f>O520*H520</f>
        <v>0</v>
      </c>
      <c r="Q520" s="213">
        <v>0.62248000000000003</v>
      </c>
      <c r="R520" s="213">
        <f>Q520*H520</f>
        <v>29.879040000000003</v>
      </c>
      <c r="S520" s="213">
        <v>0.62</v>
      </c>
      <c r="T520" s="214">
        <f>S520*H520</f>
        <v>29.759999999999998</v>
      </c>
      <c r="U520" s="38"/>
      <c r="V520" s="38"/>
      <c r="W520" s="38"/>
      <c r="X520" s="38"/>
      <c r="Y520" s="38"/>
      <c r="Z520" s="38"/>
      <c r="AA520" s="38"/>
      <c r="AB520" s="38"/>
      <c r="AC520" s="38"/>
      <c r="AD520" s="38"/>
      <c r="AE520" s="38"/>
      <c r="AR520" s="215" t="s">
        <v>126</v>
      </c>
      <c r="AT520" s="215" t="s">
        <v>121</v>
      </c>
      <c r="AU520" s="215" t="s">
        <v>81</v>
      </c>
      <c r="AY520" s="17" t="s">
        <v>119</v>
      </c>
      <c r="BE520" s="216">
        <f>IF(N520="základní",J520,0)</f>
        <v>0</v>
      </c>
      <c r="BF520" s="216">
        <f>IF(N520="snížená",J520,0)</f>
        <v>0</v>
      </c>
      <c r="BG520" s="216">
        <f>IF(N520="zákl. přenesená",J520,0)</f>
        <v>0</v>
      </c>
      <c r="BH520" s="216">
        <f>IF(N520="sníž. přenesená",J520,0)</f>
        <v>0</v>
      </c>
      <c r="BI520" s="216">
        <f>IF(N520="nulová",J520,0)</f>
        <v>0</v>
      </c>
      <c r="BJ520" s="17" t="s">
        <v>77</v>
      </c>
      <c r="BK520" s="216">
        <f>ROUND(I520*H520,2)</f>
        <v>0</v>
      </c>
      <c r="BL520" s="17" t="s">
        <v>126</v>
      </c>
      <c r="BM520" s="215" t="s">
        <v>704</v>
      </c>
    </row>
    <row r="521" s="2" customFormat="1">
      <c r="A521" s="38"/>
      <c r="B521" s="39"/>
      <c r="C521" s="40"/>
      <c r="D521" s="217" t="s">
        <v>128</v>
      </c>
      <c r="E521" s="40"/>
      <c r="F521" s="218" t="s">
        <v>705</v>
      </c>
      <c r="G521" s="40"/>
      <c r="H521" s="40"/>
      <c r="I521" s="219"/>
      <c r="J521" s="40"/>
      <c r="K521" s="40"/>
      <c r="L521" s="44"/>
      <c r="M521" s="220"/>
      <c r="N521" s="221"/>
      <c r="O521" s="84"/>
      <c r="P521" s="84"/>
      <c r="Q521" s="84"/>
      <c r="R521" s="84"/>
      <c r="S521" s="84"/>
      <c r="T521" s="85"/>
      <c r="U521" s="38"/>
      <c r="V521" s="38"/>
      <c r="W521" s="38"/>
      <c r="X521" s="38"/>
      <c r="Y521" s="38"/>
      <c r="Z521" s="38"/>
      <c r="AA521" s="38"/>
      <c r="AB521" s="38"/>
      <c r="AC521" s="38"/>
      <c r="AD521" s="38"/>
      <c r="AE521" s="38"/>
      <c r="AT521" s="17" t="s">
        <v>128</v>
      </c>
      <c r="AU521" s="17" t="s">
        <v>81</v>
      </c>
    </row>
    <row r="522" s="2" customFormat="1" ht="16.5" customHeight="1">
      <c r="A522" s="38"/>
      <c r="B522" s="39"/>
      <c r="C522" s="204" t="s">
        <v>706</v>
      </c>
      <c r="D522" s="204" t="s">
        <v>121</v>
      </c>
      <c r="E522" s="205" t="s">
        <v>707</v>
      </c>
      <c r="F522" s="206" t="s">
        <v>708</v>
      </c>
      <c r="G522" s="207" t="s">
        <v>457</v>
      </c>
      <c r="H522" s="208">
        <v>7</v>
      </c>
      <c r="I522" s="209"/>
      <c r="J522" s="210">
        <f>ROUND(I522*H522,2)</f>
        <v>0</v>
      </c>
      <c r="K522" s="206" t="s">
        <v>125</v>
      </c>
      <c r="L522" s="44"/>
      <c r="M522" s="211" t="s">
        <v>19</v>
      </c>
      <c r="N522" s="212" t="s">
        <v>43</v>
      </c>
      <c r="O522" s="84"/>
      <c r="P522" s="213">
        <f>O522*H522</f>
        <v>0</v>
      </c>
      <c r="Q522" s="213">
        <v>0.21734000000000001</v>
      </c>
      <c r="R522" s="213">
        <f>Q522*H522</f>
        <v>1.52138</v>
      </c>
      <c r="S522" s="213">
        <v>0</v>
      </c>
      <c r="T522" s="214">
        <f>S522*H522</f>
        <v>0</v>
      </c>
      <c r="U522" s="38"/>
      <c r="V522" s="38"/>
      <c r="W522" s="38"/>
      <c r="X522" s="38"/>
      <c r="Y522" s="38"/>
      <c r="Z522" s="38"/>
      <c r="AA522" s="38"/>
      <c r="AB522" s="38"/>
      <c r="AC522" s="38"/>
      <c r="AD522" s="38"/>
      <c r="AE522" s="38"/>
      <c r="AR522" s="215" t="s">
        <v>126</v>
      </c>
      <c r="AT522" s="215" t="s">
        <v>121</v>
      </c>
      <c r="AU522" s="215" t="s">
        <v>81</v>
      </c>
      <c r="AY522" s="17" t="s">
        <v>119</v>
      </c>
      <c r="BE522" s="216">
        <f>IF(N522="základní",J522,0)</f>
        <v>0</v>
      </c>
      <c r="BF522" s="216">
        <f>IF(N522="snížená",J522,0)</f>
        <v>0</v>
      </c>
      <c r="BG522" s="216">
        <f>IF(N522="zákl. přenesená",J522,0)</f>
        <v>0</v>
      </c>
      <c r="BH522" s="216">
        <f>IF(N522="sníž. přenesená",J522,0)</f>
        <v>0</v>
      </c>
      <c r="BI522" s="216">
        <f>IF(N522="nulová",J522,0)</f>
        <v>0</v>
      </c>
      <c r="BJ522" s="17" t="s">
        <v>77</v>
      </c>
      <c r="BK522" s="216">
        <f>ROUND(I522*H522,2)</f>
        <v>0</v>
      </c>
      <c r="BL522" s="17" t="s">
        <v>126</v>
      </c>
      <c r="BM522" s="215" t="s">
        <v>709</v>
      </c>
    </row>
    <row r="523" s="2" customFormat="1">
      <c r="A523" s="38"/>
      <c r="B523" s="39"/>
      <c r="C523" s="40"/>
      <c r="D523" s="217" t="s">
        <v>128</v>
      </c>
      <c r="E523" s="40"/>
      <c r="F523" s="218" t="s">
        <v>710</v>
      </c>
      <c r="G523" s="40"/>
      <c r="H523" s="40"/>
      <c r="I523" s="219"/>
      <c r="J523" s="40"/>
      <c r="K523" s="40"/>
      <c r="L523" s="44"/>
      <c r="M523" s="220"/>
      <c r="N523" s="221"/>
      <c r="O523" s="84"/>
      <c r="P523" s="84"/>
      <c r="Q523" s="84"/>
      <c r="R523" s="84"/>
      <c r="S523" s="84"/>
      <c r="T523" s="85"/>
      <c r="U523" s="38"/>
      <c r="V523" s="38"/>
      <c r="W523" s="38"/>
      <c r="X523" s="38"/>
      <c r="Y523" s="38"/>
      <c r="Z523" s="38"/>
      <c r="AA523" s="38"/>
      <c r="AB523" s="38"/>
      <c r="AC523" s="38"/>
      <c r="AD523" s="38"/>
      <c r="AE523" s="38"/>
      <c r="AT523" s="17" t="s">
        <v>128</v>
      </c>
      <c r="AU523" s="17" t="s">
        <v>81</v>
      </c>
    </row>
    <row r="524" s="2" customFormat="1" ht="16.5" customHeight="1">
      <c r="A524" s="38"/>
      <c r="B524" s="39"/>
      <c r="C524" s="256" t="s">
        <v>711</v>
      </c>
      <c r="D524" s="256" t="s">
        <v>397</v>
      </c>
      <c r="E524" s="257" t="s">
        <v>712</v>
      </c>
      <c r="F524" s="258" t="s">
        <v>713</v>
      </c>
      <c r="G524" s="259" t="s">
        <v>457</v>
      </c>
      <c r="H524" s="260">
        <v>7</v>
      </c>
      <c r="I524" s="261"/>
      <c r="J524" s="262">
        <f>ROUND(I524*H524,2)</f>
        <v>0</v>
      </c>
      <c r="K524" s="258" t="s">
        <v>125</v>
      </c>
      <c r="L524" s="263"/>
      <c r="M524" s="264" t="s">
        <v>19</v>
      </c>
      <c r="N524" s="265" t="s">
        <v>43</v>
      </c>
      <c r="O524" s="84"/>
      <c r="P524" s="213">
        <f>O524*H524</f>
        <v>0</v>
      </c>
      <c r="Q524" s="213">
        <v>0.0040000000000000001</v>
      </c>
      <c r="R524" s="213">
        <f>Q524*H524</f>
        <v>0.028000000000000001</v>
      </c>
      <c r="S524" s="213">
        <v>0</v>
      </c>
      <c r="T524" s="214">
        <f>S524*H524</f>
        <v>0</v>
      </c>
      <c r="U524" s="38"/>
      <c r="V524" s="38"/>
      <c r="W524" s="38"/>
      <c r="X524" s="38"/>
      <c r="Y524" s="38"/>
      <c r="Z524" s="38"/>
      <c r="AA524" s="38"/>
      <c r="AB524" s="38"/>
      <c r="AC524" s="38"/>
      <c r="AD524" s="38"/>
      <c r="AE524" s="38"/>
      <c r="AR524" s="215" t="s">
        <v>185</v>
      </c>
      <c r="AT524" s="215" t="s">
        <v>397</v>
      </c>
      <c r="AU524" s="215" t="s">
        <v>81</v>
      </c>
      <c r="AY524" s="17" t="s">
        <v>119</v>
      </c>
      <c r="BE524" s="216">
        <f>IF(N524="základní",J524,0)</f>
        <v>0</v>
      </c>
      <c r="BF524" s="216">
        <f>IF(N524="snížená",J524,0)</f>
        <v>0</v>
      </c>
      <c r="BG524" s="216">
        <f>IF(N524="zákl. přenesená",J524,0)</f>
        <v>0</v>
      </c>
      <c r="BH524" s="216">
        <f>IF(N524="sníž. přenesená",J524,0)</f>
        <v>0</v>
      </c>
      <c r="BI524" s="216">
        <f>IF(N524="nulová",J524,0)</f>
        <v>0</v>
      </c>
      <c r="BJ524" s="17" t="s">
        <v>77</v>
      </c>
      <c r="BK524" s="216">
        <f>ROUND(I524*H524,2)</f>
        <v>0</v>
      </c>
      <c r="BL524" s="17" t="s">
        <v>126</v>
      </c>
      <c r="BM524" s="215" t="s">
        <v>714</v>
      </c>
    </row>
    <row r="525" s="2" customFormat="1" ht="16.5" customHeight="1">
      <c r="A525" s="38"/>
      <c r="B525" s="39"/>
      <c r="C525" s="256" t="s">
        <v>715</v>
      </c>
      <c r="D525" s="256" t="s">
        <v>397</v>
      </c>
      <c r="E525" s="257" t="s">
        <v>716</v>
      </c>
      <c r="F525" s="258" t="s">
        <v>717</v>
      </c>
      <c r="G525" s="259" t="s">
        <v>457</v>
      </c>
      <c r="H525" s="260">
        <v>7</v>
      </c>
      <c r="I525" s="261"/>
      <c r="J525" s="262">
        <f>ROUND(I525*H525,2)</f>
        <v>0</v>
      </c>
      <c r="K525" s="258" t="s">
        <v>125</v>
      </c>
      <c r="L525" s="263"/>
      <c r="M525" s="264" t="s">
        <v>19</v>
      </c>
      <c r="N525" s="265" t="s">
        <v>43</v>
      </c>
      <c r="O525" s="84"/>
      <c r="P525" s="213">
        <f>O525*H525</f>
        <v>0</v>
      </c>
      <c r="Q525" s="213">
        <v>0.108</v>
      </c>
      <c r="R525" s="213">
        <f>Q525*H525</f>
        <v>0.75600000000000001</v>
      </c>
      <c r="S525" s="213">
        <v>0</v>
      </c>
      <c r="T525" s="214">
        <f>S525*H525</f>
        <v>0</v>
      </c>
      <c r="U525" s="38"/>
      <c r="V525" s="38"/>
      <c r="W525" s="38"/>
      <c r="X525" s="38"/>
      <c r="Y525" s="38"/>
      <c r="Z525" s="38"/>
      <c r="AA525" s="38"/>
      <c r="AB525" s="38"/>
      <c r="AC525" s="38"/>
      <c r="AD525" s="38"/>
      <c r="AE525" s="38"/>
      <c r="AR525" s="215" t="s">
        <v>185</v>
      </c>
      <c r="AT525" s="215" t="s">
        <v>397</v>
      </c>
      <c r="AU525" s="215" t="s">
        <v>81</v>
      </c>
      <c r="AY525" s="17" t="s">
        <v>119</v>
      </c>
      <c r="BE525" s="216">
        <f>IF(N525="základní",J525,0)</f>
        <v>0</v>
      </c>
      <c r="BF525" s="216">
        <f>IF(N525="snížená",J525,0)</f>
        <v>0</v>
      </c>
      <c r="BG525" s="216">
        <f>IF(N525="zákl. přenesená",J525,0)</f>
        <v>0</v>
      </c>
      <c r="BH525" s="216">
        <f>IF(N525="sníž. přenesená",J525,0)</f>
        <v>0</v>
      </c>
      <c r="BI525" s="216">
        <f>IF(N525="nulová",J525,0)</f>
        <v>0</v>
      </c>
      <c r="BJ525" s="17" t="s">
        <v>77</v>
      </c>
      <c r="BK525" s="216">
        <f>ROUND(I525*H525,2)</f>
        <v>0</v>
      </c>
      <c r="BL525" s="17" t="s">
        <v>126</v>
      </c>
      <c r="BM525" s="215" t="s">
        <v>718</v>
      </c>
    </row>
    <row r="526" s="12" customFormat="1" ht="22.8" customHeight="1">
      <c r="A526" s="12"/>
      <c r="B526" s="188"/>
      <c r="C526" s="189"/>
      <c r="D526" s="190" t="s">
        <v>71</v>
      </c>
      <c r="E526" s="202" t="s">
        <v>191</v>
      </c>
      <c r="F526" s="202" t="s">
        <v>719</v>
      </c>
      <c r="G526" s="189"/>
      <c r="H526" s="189"/>
      <c r="I526" s="192"/>
      <c r="J526" s="203">
        <f>BK526</f>
        <v>0</v>
      </c>
      <c r="K526" s="189"/>
      <c r="L526" s="194"/>
      <c r="M526" s="195"/>
      <c r="N526" s="196"/>
      <c r="O526" s="196"/>
      <c r="P526" s="197">
        <f>SUM(P527:P610)</f>
        <v>0</v>
      </c>
      <c r="Q526" s="196"/>
      <c r="R526" s="197">
        <f>SUM(R527:R610)</f>
        <v>240.46492068000003</v>
      </c>
      <c r="S526" s="196"/>
      <c r="T526" s="198">
        <f>SUM(T527:T610)</f>
        <v>1.7214000000000005</v>
      </c>
      <c r="U526" s="12"/>
      <c r="V526" s="12"/>
      <c r="W526" s="12"/>
      <c r="X526" s="12"/>
      <c r="Y526" s="12"/>
      <c r="Z526" s="12"/>
      <c r="AA526" s="12"/>
      <c r="AB526" s="12"/>
      <c r="AC526" s="12"/>
      <c r="AD526" s="12"/>
      <c r="AE526" s="12"/>
      <c r="AR526" s="199" t="s">
        <v>77</v>
      </c>
      <c r="AT526" s="200" t="s">
        <v>71</v>
      </c>
      <c r="AU526" s="200" t="s">
        <v>77</v>
      </c>
      <c r="AY526" s="199" t="s">
        <v>119</v>
      </c>
      <c r="BK526" s="201">
        <f>SUM(BK527:BK610)</f>
        <v>0</v>
      </c>
    </row>
    <row r="527" s="2" customFormat="1" ht="16.5" customHeight="1">
      <c r="A527" s="38"/>
      <c r="B527" s="39"/>
      <c r="C527" s="204" t="s">
        <v>720</v>
      </c>
      <c r="D527" s="204" t="s">
        <v>121</v>
      </c>
      <c r="E527" s="205" t="s">
        <v>721</v>
      </c>
      <c r="F527" s="206" t="s">
        <v>722</v>
      </c>
      <c r="G527" s="207" t="s">
        <v>457</v>
      </c>
      <c r="H527" s="208">
        <v>20</v>
      </c>
      <c r="I527" s="209"/>
      <c r="J527" s="210">
        <f>ROUND(I527*H527,2)</f>
        <v>0</v>
      </c>
      <c r="K527" s="206" t="s">
        <v>125</v>
      </c>
      <c r="L527" s="44"/>
      <c r="M527" s="211" t="s">
        <v>19</v>
      </c>
      <c r="N527" s="212" t="s">
        <v>43</v>
      </c>
      <c r="O527" s="84"/>
      <c r="P527" s="213">
        <f>O527*H527</f>
        <v>0</v>
      </c>
      <c r="Q527" s="213">
        <v>0.0060000000000000001</v>
      </c>
      <c r="R527" s="213">
        <f>Q527*H527</f>
        <v>0.12</v>
      </c>
      <c r="S527" s="213">
        <v>0</v>
      </c>
      <c r="T527" s="214">
        <f>S527*H527</f>
        <v>0</v>
      </c>
      <c r="U527" s="38"/>
      <c r="V527" s="38"/>
      <c r="W527" s="38"/>
      <c r="X527" s="38"/>
      <c r="Y527" s="38"/>
      <c r="Z527" s="38"/>
      <c r="AA527" s="38"/>
      <c r="AB527" s="38"/>
      <c r="AC527" s="38"/>
      <c r="AD527" s="38"/>
      <c r="AE527" s="38"/>
      <c r="AR527" s="215" t="s">
        <v>126</v>
      </c>
      <c r="AT527" s="215" t="s">
        <v>121</v>
      </c>
      <c r="AU527" s="215" t="s">
        <v>81</v>
      </c>
      <c r="AY527" s="17" t="s">
        <v>119</v>
      </c>
      <c r="BE527" s="216">
        <f>IF(N527="základní",J527,0)</f>
        <v>0</v>
      </c>
      <c r="BF527" s="216">
        <f>IF(N527="snížená",J527,0)</f>
        <v>0</v>
      </c>
      <c r="BG527" s="216">
        <f>IF(N527="zákl. přenesená",J527,0)</f>
        <v>0</v>
      </c>
      <c r="BH527" s="216">
        <f>IF(N527="sníž. přenesená",J527,0)</f>
        <v>0</v>
      </c>
      <c r="BI527" s="216">
        <f>IF(N527="nulová",J527,0)</f>
        <v>0</v>
      </c>
      <c r="BJ527" s="17" t="s">
        <v>77</v>
      </c>
      <c r="BK527" s="216">
        <f>ROUND(I527*H527,2)</f>
        <v>0</v>
      </c>
      <c r="BL527" s="17" t="s">
        <v>126</v>
      </c>
      <c r="BM527" s="215" t="s">
        <v>723</v>
      </c>
    </row>
    <row r="528" s="2" customFormat="1">
      <c r="A528" s="38"/>
      <c r="B528" s="39"/>
      <c r="C528" s="40"/>
      <c r="D528" s="217" t="s">
        <v>128</v>
      </c>
      <c r="E528" s="40"/>
      <c r="F528" s="218" t="s">
        <v>724</v>
      </c>
      <c r="G528" s="40"/>
      <c r="H528" s="40"/>
      <c r="I528" s="219"/>
      <c r="J528" s="40"/>
      <c r="K528" s="40"/>
      <c r="L528" s="44"/>
      <c r="M528" s="220"/>
      <c r="N528" s="221"/>
      <c r="O528" s="84"/>
      <c r="P528" s="84"/>
      <c r="Q528" s="84"/>
      <c r="R528" s="84"/>
      <c r="S528" s="84"/>
      <c r="T528" s="85"/>
      <c r="U528" s="38"/>
      <c r="V528" s="38"/>
      <c r="W528" s="38"/>
      <c r="X528" s="38"/>
      <c r="Y528" s="38"/>
      <c r="Z528" s="38"/>
      <c r="AA528" s="38"/>
      <c r="AB528" s="38"/>
      <c r="AC528" s="38"/>
      <c r="AD528" s="38"/>
      <c r="AE528" s="38"/>
      <c r="AT528" s="17" t="s">
        <v>128</v>
      </c>
      <c r="AU528" s="17" t="s">
        <v>81</v>
      </c>
    </row>
    <row r="529" s="2" customFormat="1" ht="16.5" customHeight="1">
      <c r="A529" s="38"/>
      <c r="B529" s="39"/>
      <c r="C529" s="256" t="s">
        <v>725</v>
      </c>
      <c r="D529" s="256" t="s">
        <v>397</v>
      </c>
      <c r="E529" s="257" t="s">
        <v>726</v>
      </c>
      <c r="F529" s="258" t="s">
        <v>727</v>
      </c>
      <c r="G529" s="259" t="s">
        <v>457</v>
      </c>
      <c r="H529" s="260">
        <v>20</v>
      </c>
      <c r="I529" s="261"/>
      <c r="J529" s="262">
        <f>ROUND(I529*H529,2)</f>
        <v>0</v>
      </c>
      <c r="K529" s="258" t="s">
        <v>125</v>
      </c>
      <c r="L529" s="263"/>
      <c r="M529" s="264" t="s">
        <v>19</v>
      </c>
      <c r="N529" s="265" t="s">
        <v>43</v>
      </c>
      <c r="O529" s="84"/>
      <c r="P529" s="213">
        <f>O529*H529</f>
        <v>0</v>
      </c>
      <c r="Q529" s="213">
        <v>0.0012999999999999999</v>
      </c>
      <c r="R529" s="213">
        <f>Q529*H529</f>
        <v>0.025999999999999999</v>
      </c>
      <c r="S529" s="213">
        <v>0</v>
      </c>
      <c r="T529" s="214">
        <f>S529*H529</f>
        <v>0</v>
      </c>
      <c r="U529" s="38"/>
      <c r="V529" s="38"/>
      <c r="W529" s="38"/>
      <c r="X529" s="38"/>
      <c r="Y529" s="38"/>
      <c r="Z529" s="38"/>
      <c r="AA529" s="38"/>
      <c r="AB529" s="38"/>
      <c r="AC529" s="38"/>
      <c r="AD529" s="38"/>
      <c r="AE529" s="38"/>
      <c r="AR529" s="215" t="s">
        <v>185</v>
      </c>
      <c r="AT529" s="215" t="s">
        <v>397</v>
      </c>
      <c r="AU529" s="215" t="s">
        <v>81</v>
      </c>
      <c r="AY529" s="17" t="s">
        <v>119</v>
      </c>
      <c r="BE529" s="216">
        <f>IF(N529="základní",J529,0)</f>
        <v>0</v>
      </c>
      <c r="BF529" s="216">
        <f>IF(N529="snížená",J529,0)</f>
        <v>0</v>
      </c>
      <c r="BG529" s="216">
        <f>IF(N529="zákl. přenesená",J529,0)</f>
        <v>0</v>
      </c>
      <c r="BH529" s="216">
        <f>IF(N529="sníž. přenesená",J529,0)</f>
        <v>0</v>
      </c>
      <c r="BI529" s="216">
        <f>IF(N529="nulová",J529,0)</f>
        <v>0</v>
      </c>
      <c r="BJ529" s="17" t="s">
        <v>77</v>
      </c>
      <c r="BK529" s="216">
        <f>ROUND(I529*H529,2)</f>
        <v>0</v>
      </c>
      <c r="BL529" s="17" t="s">
        <v>126</v>
      </c>
      <c r="BM529" s="215" t="s">
        <v>728</v>
      </c>
    </row>
    <row r="530" s="2" customFormat="1" ht="16.5" customHeight="1">
      <c r="A530" s="38"/>
      <c r="B530" s="39"/>
      <c r="C530" s="204" t="s">
        <v>729</v>
      </c>
      <c r="D530" s="204" t="s">
        <v>121</v>
      </c>
      <c r="E530" s="205" t="s">
        <v>730</v>
      </c>
      <c r="F530" s="206" t="s">
        <v>731</v>
      </c>
      <c r="G530" s="207" t="s">
        <v>457</v>
      </c>
      <c r="H530" s="208">
        <v>4</v>
      </c>
      <c r="I530" s="209"/>
      <c r="J530" s="210">
        <f>ROUND(I530*H530,2)</f>
        <v>0</v>
      </c>
      <c r="K530" s="206" t="s">
        <v>125</v>
      </c>
      <c r="L530" s="44"/>
      <c r="M530" s="211" t="s">
        <v>19</v>
      </c>
      <c r="N530" s="212" t="s">
        <v>43</v>
      </c>
      <c r="O530" s="84"/>
      <c r="P530" s="213">
        <f>O530*H530</f>
        <v>0</v>
      </c>
      <c r="Q530" s="213">
        <v>2.5018799999999999</v>
      </c>
      <c r="R530" s="213">
        <f>Q530*H530</f>
        <v>10.00752</v>
      </c>
      <c r="S530" s="213">
        <v>0</v>
      </c>
      <c r="T530" s="214">
        <f>S530*H530</f>
        <v>0</v>
      </c>
      <c r="U530" s="38"/>
      <c r="V530" s="38"/>
      <c r="W530" s="38"/>
      <c r="X530" s="38"/>
      <c r="Y530" s="38"/>
      <c r="Z530" s="38"/>
      <c r="AA530" s="38"/>
      <c r="AB530" s="38"/>
      <c r="AC530" s="38"/>
      <c r="AD530" s="38"/>
      <c r="AE530" s="38"/>
      <c r="AR530" s="215" t="s">
        <v>126</v>
      </c>
      <c r="AT530" s="215" t="s">
        <v>121</v>
      </c>
      <c r="AU530" s="215" t="s">
        <v>81</v>
      </c>
      <c r="AY530" s="17" t="s">
        <v>119</v>
      </c>
      <c r="BE530" s="216">
        <f>IF(N530="základní",J530,0)</f>
        <v>0</v>
      </c>
      <c r="BF530" s="216">
        <f>IF(N530="snížená",J530,0)</f>
        <v>0</v>
      </c>
      <c r="BG530" s="216">
        <f>IF(N530="zákl. přenesená",J530,0)</f>
        <v>0</v>
      </c>
      <c r="BH530" s="216">
        <f>IF(N530="sníž. přenesená",J530,0)</f>
        <v>0</v>
      </c>
      <c r="BI530" s="216">
        <f>IF(N530="nulová",J530,0)</f>
        <v>0</v>
      </c>
      <c r="BJ530" s="17" t="s">
        <v>77</v>
      </c>
      <c r="BK530" s="216">
        <f>ROUND(I530*H530,2)</f>
        <v>0</v>
      </c>
      <c r="BL530" s="17" t="s">
        <v>126</v>
      </c>
      <c r="BM530" s="215" t="s">
        <v>732</v>
      </c>
    </row>
    <row r="531" s="2" customFormat="1">
      <c r="A531" s="38"/>
      <c r="B531" s="39"/>
      <c r="C531" s="40"/>
      <c r="D531" s="217" t="s">
        <v>128</v>
      </c>
      <c r="E531" s="40"/>
      <c r="F531" s="218" t="s">
        <v>733</v>
      </c>
      <c r="G531" s="40"/>
      <c r="H531" s="40"/>
      <c r="I531" s="219"/>
      <c r="J531" s="40"/>
      <c r="K531" s="40"/>
      <c r="L531" s="44"/>
      <c r="M531" s="220"/>
      <c r="N531" s="221"/>
      <c r="O531" s="84"/>
      <c r="P531" s="84"/>
      <c r="Q531" s="84"/>
      <c r="R531" s="84"/>
      <c r="S531" s="84"/>
      <c r="T531" s="85"/>
      <c r="U531" s="38"/>
      <c r="V531" s="38"/>
      <c r="W531" s="38"/>
      <c r="X531" s="38"/>
      <c r="Y531" s="38"/>
      <c r="Z531" s="38"/>
      <c r="AA531" s="38"/>
      <c r="AB531" s="38"/>
      <c r="AC531" s="38"/>
      <c r="AD531" s="38"/>
      <c r="AE531" s="38"/>
      <c r="AT531" s="17" t="s">
        <v>128</v>
      </c>
      <c r="AU531" s="17" t="s">
        <v>81</v>
      </c>
    </row>
    <row r="532" s="2" customFormat="1" ht="16.5" customHeight="1">
      <c r="A532" s="38"/>
      <c r="B532" s="39"/>
      <c r="C532" s="256" t="s">
        <v>734</v>
      </c>
      <c r="D532" s="256" t="s">
        <v>397</v>
      </c>
      <c r="E532" s="257" t="s">
        <v>735</v>
      </c>
      <c r="F532" s="258" t="s">
        <v>736</v>
      </c>
      <c r="G532" s="259" t="s">
        <v>457</v>
      </c>
      <c r="H532" s="260">
        <v>4</v>
      </c>
      <c r="I532" s="261"/>
      <c r="J532" s="262">
        <f>ROUND(I532*H532,2)</f>
        <v>0</v>
      </c>
      <c r="K532" s="258" t="s">
        <v>125</v>
      </c>
      <c r="L532" s="263"/>
      <c r="M532" s="264" t="s">
        <v>19</v>
      </c>
      <c r="N532" s="265" t="s">
        <v>43</v>
      </c>
      <c r="O532" s="84"/>
      <c r="P532" s="213">
        <f>O532*H532</f>
        <v>0</v>
      </c>
      <c r="Q532" s="213">
        <v>0.010999999999999999</v>
      </c>
      <c r="R532" s="213">
        <f>Q532*H532</f>
        <v>0.043999999999999997</v>
      </c>
      <c r="S532" s="213">
        <v>0</v>
      </c>
      <c r="T532" s="214">
        <f>S532*H532</f>
        <v>0</v>
      </c>
      <c r="U532" s="38"/>
      <c r="V532" s="38"/>
      <c r="W532" s="38"/>
      <c r="X532" s="38"/>
      <c r="Y532" s="38"/>
      <c r="Z532" s="38"/>
      <c r="AA532" s="38"/>
      <c r="AB532" s="38"/>
      <c r="AC532" s="38"/>
      <c r="AD532" s="38"/>
      <c r="AE532" s="38"/>
      <c r="AR532" s="215" t="s">
        <v>185</v>
      </c>
      <c r="AT532" s="215" t="s">
        <v>397</v>
      </c>
      <c r="AU532" s="215" t="s">
        <v>81</v>
      </c>
      <c r="AY532" s="17" t="s">
        <v>119</v>
      </c>
      <c r="BE532" s="216">
        <f>IF(N532="základní",J532,0)</f>
        <v>0</v>
      </c>
      <c r="BF532" s="216">
        <f>IF(N532="snížená",J532,0)</f>
        <v>0</v>
      </c>
      <c r="BG532" s="216">
        <f>IF(N532="zákl. přenesená",J532,0)</f>
        <v>0</v>
      </c>
      <c r="BH532" s="216">
        <f>IF(N532="sníž. přenesená",J532,0)</f>
        <v>0</v>
      </c>
      <c r="BI532" s="216">
        <f>IF(N532="nulová",J532,0)</f>
        <v>0</v>
      </c>
      <c r="BJ532" s="17" t="s">
        <v>77</v>
      </c>
      <c r="BK532" s="216">
        <f>ROUND(I532*H532,2)</f>
        <v>0</v>
      </c>
      <c r="BL532" s="17" t="s">
        <v>126</v>
      </c>
      <c r="BM532" s="215" t="s">
        <v>737</v>
      </c>
    </row>
    <row r="533" s="13" customFormat="1">
      <c r="A533" s="13"/>
      <c r="B533" s="224"/>
      <c r="C533" s="225"/>
      <c r="D533" s="222" t="s">
        <v>132</v>
      </c>
      <c r="E533" s="226" t="s">
        <v>19</v>
      </c>
      <c r="F533" s="227" t="s">
        <v>738</v>
      </c>
      <c r="G533" s="225"/>
      <c r="H533" s="226" t="s">
        <v>19</v>
      </c>
      <c r="I533" s="228"/>
      <c r="J533" s="225"/>
      <c r="K533" s="225"/>
      <c r="L533" s="229"/>
      <c r="M533" s="230"/>
      <c r="N533" s="231"/>
      <c r="O533" s="231"/>
      <c r="P533" s="231"/>
      <c r="Q533" s="231"/>
      <c r="R533" s="231"/>
      <c r="S533" s="231"/>
      <c r="T533" s="232"/>
      <c r="U533" s="13"/>
      <c r="V533" s="13"/>
      <c r="W533" s="13"/>
      <c r="X533" s="13"/>
      <c r="Y533" s="13"/>
      <c r="Z533" s="13"/>
      <c r="AA533" s="13"/>
      <c r="AB533" s="13"/>
      <c r="AC533" s="13"/>
      <c r="AD533" s="13"/>
      <c r="AE533" s="13"/>
      <c r="AT533" s="233" t="s">
        <v>132</v>
      </c>
      <c r="AU533" s="233" t="s">
        <v>81</v>
      </c>
      <c r="AV533" s="13" t="s">
        <v>77</v>
      </c>
      <c r="AW533" s="13" t="s">
        <v>33</v>
      </c>
      <c r="AX533" s="13" t="s">
        <v>72</v>
      </c>
      <c r="AY533" s="233" t="s">
        <v>119</v>
      </c>
    </row>
    <row r="534" s="14" customFormat="1">
      <c r="A534" s="14"/>
      <c r="B534" s="234"/>
      <c r="C534" s="235"/>
      <c r="D534" s="222" t="s">
        <v>132</v>
      </c>
      <c r="E534" s="236" t="s">
        <v>19</v>
      </c>
      <c r="F534" s="237" t="s">
        <v>739</v>
      </c>
      <c r="G534" s="235"/>
      <c r="H534" s="238">
        <v>4</v>
      </c>
      <c r="I534" s="239"/>
      <c r="J534" s="235"/>
      <c r="K534" s="235"/>
      <c r="L534" s="240"/>
      <c r="M534" s="241"/>
      <c r="N534" s="242"/>
      <c r="O534" s="242"/>
      <c r="P534" s="242"/>
      <c r="Q534" s="242"/>
      <c r="R534" s="242"/>
      <c r="S534" s="242"/>
      <c r="T534" s="243"/>
      <c r="U534" s="14"/>
      <c r="V534" s="14"/>
      <c r="W534" s="14"/>
      <c r="X534" s="14"/>
      <c r="Y534" s="14"/>
      <c r="Z534" s="14"/>
      <c r="AA534" s="14"/>
      <c r="AB534" s="14"/>
      <c r="AC534" s="14"/>
      <c r="AD534" s="14"/>
      <c r="AE534" s="14"/>
      <c r="AT534" s="244" t="s">
        <v>132</v>
      </c>
      <c r="AU534" s="244" t="s">
        <v>81</v>
      </c>
      <c r="AV534" s="14" t="s">
        <v>81</v>
      </c>
      <c r="AW534" s="14" t="s">
        <v>33</v>
      </c>
      <c r="AX534" s="14" t="s">
        <v>77</v>
      </c>
      <c r="AY534" s="244" t="s">
        <v>119</v>
      </c>
    </row>
    <row r="535" s="2" customFormat="1" ht="16.5" customHeight="1">
      <c r="A535" s="38"/>
      <c r="B535" s="39"/>
      <c r="C535" s="204" t="s">
        <v>740</v>
      </c>
      <c r="D535" s="204" t="s">
        <v>121</v>
      </c>
      <c r="E535" s="205" t="s">
        <v>741</v>
      </c>
      <c r="F535" s="206" t="s">
        <v>742</v>
      </c>
      <c r="G535" s="207" t="s">
        <v>457</v>
      </c>
      <c r="H535" s="208">
        <v>3</v>
      </c>
      <c r="I535" s="209"/>
      <c r="J535" s="210">
        <f>ROUND(I535*H535,2)</f>
        <v>0</v>
      </c>
      <c r="K535" s="206" t="s">
        <v>125</v>
      </c>
      <c r="L535" s="44"/>
      <c r="M535" s="211" t="s">
        <v>19</v>
      </c>
      <c r="N535" s="212" t="s">
        <v>43</v>
      </c>
      <c r="O535" s="84"/>
      <c r="P535" s="213">
        <f>O535*H535</f>
        <v>0</v>
      </c>
      <c r="Q535" s="213">
        <v>0.10940999999999999</v>
      </c>
      <c r="R535" s="213">
        <f>Q535*H535</f>
        <v>0.32822999999999997</v>
      </c>
      <c r="S535" s="213">
        <v>0</v>
      </c>
      <c r="T535" s="214">
        <f>S535*H535</f>
        <v>0</v>
      </c>
      <c r="U535" s="38"/>
      <c r="V535" s="38"/>
      <c r="W535" s="38"/>
      <c r="X535" s="38"/>
      <c r="Y535" s="38"/>
      <c r="Z535" s="38"/>
      <c r="AA535" s="38"/>
      <c r="AB535" s="38"/>
      <c r="AC535" s="38"/>
      <c r="AD535" s="38"/>
      <c r="AE535" s="38"/>
      <c r="AR535" s="215" t="s">
        <v>126</v>
      </c>
      <c r="AT535" s="215" t="s">
        <v>121</v>
      </c>
      <c r="AU535" s="215" t="s">
        <v>81</v>
      </c>
      <c r="AY535" s="17" t="s">
        <v>119</v>
      </c>
      <c r="BE535" s="216">
        <f>IF(N535="základní",J535,0)</f>
        <v>0</v>
      </c>
      <c r="BF535" s="216">
        <f>IF(N535="snížená",J535,0)</f>
        <v>0</v>
      </c>
      <c r="BG535" s="216">
        <f>IF(N535="zákl. přenesená",J535,0)</f>
        <v>0</v>
      </c>
      <c r="BH535" s="216">
        <f>IF(N535="sníž. přenesená",J535,0)</f>
        <v>0</v>
      </c>
      <c r="BI535" s="216">
        <f>IF(N535="nulová",J535,0)</f>
        <v>0</v>
      </c>
      <c r="BJ535" s="17" t="s">
        <v>77</v>
      </c>
      <c r="BK535" s="216">
        <f>ROUND(I535*H535,2)</f>
        <v>0</v>
      </c>
      <c r="BL535" s="17" t="s">
        <v>126</v>
      </c>
      <c r="BM535" s="215" t="s">
        <v>743</v>
      </c>
    </row>
    <row r="536" s="2" customFormat="1">
      <c r="A536" s="38"/>
      <c r="B536" s="39"/>
      <c r="C536" s="40"/>
      <c r="D536" s="217" t="s">
        <v>128</v>
      </c>
      <c r="E536" s="40"/>
      <c r="F536" s="218" t="s">
        <v>744</v>
      </c>
      <c r="G536" s="40"/>
      <c r="H536" s="40"/>
      <c r="I536" s="219"/>
      <c r="J536" s="40"/>
      <c r="K536" s="40"/>
      <c r="L536" s="44"/>
      <c r="M536" s="220"/>
      <c r="N536" s="221"/>
      <c r="O536" s="84"/>
      <c r="P536" s="84"/>
      <c r="Q536" s="84"/>
      <c r="R536" s="84"/>
      <c r="S536" s="84"/>
      <c r="T536" s="85"/>
      <c r="U536" s="38"/>
      <c r="V536" s="38"/>
      <c r="W536" s="38"/>
      <c r="X536" s="38"/>
      <c r="Y536" s="38"/>
      <c r="Z536" s="38"/>
      <c r="AA536" s="38"/>
      <c r="AB536" s="38"/>
      <c r="AC536" s="38"/>
      <c r="AD536" s="38"/>
      <c r="AE536" s="38"/>
      <c r="AT536" s="17" t="s">
        <v>128</v>
      </c>
      <c r="AU536" s="17" t="s">
        <v>81</v>
      </c>
    </row>
    <row r="537" s="13" customFormat="1">
      <c r="A537" s="13"/>
      <c r="B537" s="224"/>
      <c r="C537" s="225"/>
      <c r="D537" s="222" t="s">
        <v>132</v>
      </c>
      <c r="E537" s="226" t="s">
        <v>19</v>
      </c>
      <c r="F537" s="227" t="s">
        <v>745</v>
      </c>
      <c r="G537" s="225"/>
      <c r="H537" s="226" t="s">
        <v>19</v>
      </c>
      <c r="I537" s="228"/>
      <c r="J537" s="225"/>
      <c r="K537" s="225"/>
      <c r="L537" s="229"/>
      <c r="M537" s="230"/>
      <c r="N537" s="231"/>
      <c r="O537" s="231"/>
      <c r="P537" s="231"/>
      <c r="Q537" s="231"/>
      <c r="R537" s="231"/>
      <c r="S537" s="231"/>
      <c r="T537" s="232"/>
      <c r="U537" s="13"/>
      <c r="V537" s="13"/>
      <c r="W537" s="13"/>
      <c r="X537" s="13"/>
      <c r="Y537" s="13"/>
      <c r="Z537" s="13"/>
      <c r="AA537" s="13"/>
      <c r="AB537" s="13"/>
      <c r="AC537" s="13"/>
      <c r="AD537" s="13"/>
      <c r="AE537" s="13"/>
      <c r="AT537" s="233" t="s">
        <v>132</v>
      </c>
      <c r="AU537" s="233" t="s">
        <v>81</v>
      </c>
      <c r="AV537" s="13" t="s">
        <v>77</v>
      </c>
      <c r="AW537" s="13" t="s">
        <v>33</v>
      </c>
      <c r="AX537" s="13" t="s">
        <v>72</v>
      </c>
      <c r="AY537" s="233" t="s">
        <v>119</v>
      </c>
    </row>
    <row r="538" s="14" customFormat="1">
      <c r="A538" s="14"/>
      <c r="B538" s="234"/>
      <c r="C538" s="235"/>
      <c r="D538" s="222" t="s">
        <v>132</v>
      </c>
      <c r="E538" s="236" t="s">
        <v>19</v>
      </c>
      <c r="F538" s="237" t="s">
        <v>141</v>
      </c>
      <c r="G538" s="235"/>
      <c r="H538" s="238">
        <v>3</v>
      </c>
      <c r="I538" s="239"/>
      <c r="J538" s="235"/>
      <c r="K538" s="235"/>
      <c r="L538" s="240"/>
      <c r="M538" s="241"/>
      <c r="N538" s="242"/>
      <c r="O538" s="242"/>
      <c r="P538" s="242"/>
      <c r="Q538" s="242"/>
      <c r="R538" s="242"/>
      <c r="S538" s="242"/>
      <c r="T538" s="243"/>
      <c r="U538" s="14"/>
      <c r="V538" s="14"/>
      <c r="W538" s="14"/>
      <c r="X538" s="14"/>
      <c r="Y538" s="14"/>
      <c r="Z538" s="14"/>
      <c r="AA538" s="14"/>
      <c r="AB538" s="14"/>
      <c r="AC538" s="14"/>
      <c r="AD538" s="14"/>
      <c r="AE538" s="14"/>
      <c r="AT538" s="244" t="s">
        <v>132</v>
      </c>
      <c r="AU538" s="244" t="s">
        <v>81</v>
      </c>
      <c r="AV538" s="14" t="s">
        <v>81</v>
      </c>
      <c r="AW538" s="14" t="s">
        <v>33</v>
      </c>
      <c r="AX538" s="14" t="s">
        <v>77</v>
      </c>
      <c r="AY538" s="244" t="s">
        <v>119</v>
      </c>
    </row>
    <row r="539" s="2" customFormat="1" ht="21.75" customHeight="1">
      <c r="A539" s="38"/>
      <c r="B539" s="39"/>
      <c r="C539" s="204" t="s">
        <v>746</v>
      </c>
      <c r="D539" s="204" t="s">
        <v>121</v>
      </c>
      <c r="E539" s="205" t="s">
        <v>747</v>
      </c>
      <c r="F539" s="206" t="s">
        <v>748</v>
      </c>
      <c r="G539" s="207" t="s">
        <v>267</v>
      </c>
      <c r="H539" s="208">
        <v>58</v>
      </c>
      <c r="I539" s="209"/>
      <c r="J539" s="210">
        <f>ROUND(I539*H539,2)</f>
        <v>0</v>
      </c>
      <c r="K539" s="206" t="s">
        <v>125</v>
      </c>
      <c r="L539" s="44"/>
      <c r="M539" s="211" t="s">
        <v>19</v>
      </c>
      <c r="N539" s="212" t="s">
        <v>43</v>
      </c>
      <c r="O539" s="84"/>
      <c r="P539" s="213">
        <f>O539*H539</f>
        <v>0</v>
      </c>
      <c r="Q539" s="213">
        <v>0.00064999999999999997</v>
      </c>
      <c r="R539" s="213">
        <f>Q539*H539</f>
        <v>0.037699999999999997</v>
      </c>
      <c r="S539" s="213">
        <v>0</v>
      </c>
      <c r="T539" s="214">
        <f>S539*H539</f>
        <v>0</v>
      </c>
      <c r="U539" s="38"/>
      <c r="V539" s="38"/>
      <c r="W539" s="38"/>
      <c r="X539" s="38"/>
      <c r="Y539" s="38"/>
      <c r="Z539" s="38"/>
      <c r="AA539" s="38"/>
      <c r="AB539" s="38"/>
      <c r="AC539" s="38"/>
      <c r="AD539" s="38"/>
      <c r="AE539" s="38"/>
      <c r="AR539" s="215" t="s">
        <v>126</v>
      </c>
      <c r="AT539" s="215" t="s">
        <v>121</v>
      </c>
      <c r="AU539" s="215" t="s">
        <v>81</v>
      </c>
      <c r="AY539" s="17" t="s">
        <v>119</v>
      </c>
      <c r="BE539" s="216">
        <f>IF(N539="základní",J539,0)</f>
        <v>0</v>
      </c>
      <c r="BF539" s="216">
        <f>IF(N539="snížená",J539,0)</f>
        <v>0</v>
      </c>
      <c r="BG539" s="216">
        <f>IF(N539="zákl. přenesená",J539,0)</f>
        <v>0</v>
      </c>
      <c r="BH539" s="216">
        <f>IF(N539="sníž. přenesená",J539,0)</f>
        <v>0</v>
      </c>
      <c r="BI539" s="216">
        <f>IF(N539="nulová",J539,0)</f>
        <v>0</v>
      </c>
      <c r="BJ539" s="17" t="s">
        <v>77</v>
      </c>
      <c r="BK539" s="216">
        <f>ROUND(I539*H539,2)</f>
        <v>0</v>
      </c>
      <c r="BL539" s="17" t="s">
        <v>126</v>
      </c>
      <c r="BM539" s="215" t="s">
        <v>749</v>
      </c>
    </row>
    <row r="540" s="2" customFormat="1">
      <c r="A540" s="38"/>
      <c r="B540" s="39"/>
      <c r="C540" s="40"/>
      <c r="D540" s="217" t="s">
        <v>128</v>
      </c>
      <c r="E540" s="40"/>
      <c r="F540" s="218" t="s">
        <v>750</v>
      </c>
      <c r="G540" s="40"/>
      <c r="H540" s="40"/>
      <c r="I540" s="219"/>
      <c r="J540" s="40"/>
      <c r="K540" s="40"/>
      <c r="L540" s="44"/>
      <c r="M540" s="220"/>
      <c r="N540" s="221"/>
      <c r="O540" s="84"/>
      <c r="P540" s="84"/>
      <c r="Q540" s="84"/>
      <c r="R540" s="84"/>
      <c r="S540" s="84"/>
      <c r="T540" s="85"/>
      <c r="U540" s="38"/>
      <c r="V540" s="38"/>
      <c r="W540" s="38"/>
      <c r="X540" s="38"/>
      <c r="Y540" s="38"/>
      <c r="Z540" s="38"/>
      <c r="AA540" s="38"/>
      <c r="AB540" s="38"/>
      <c r="AC540" s="38"/>
      <c r="AD540" s="38"/>
      <c r="AE540" s="38"/>
      <c r="AT540" s="17" t="s">
        <v>128</v>
      </c>
      <c r="AU540" s="17" t="s">
        <v>81</v>
      </c>
    </row>
    <row r="541" s="13" customFormat="1">
      <c r="A541" s="13"/>
      <c r="B541" s="224"/>
      <c r="C541" s="225"/>
      <c r="D541" s="222" t="s">
        <v>132</v>
      </c>
      <c r="E541" s="226" t="s">
        <v>19</v>
      </c>
      <c r="F541" s="227" t="s">
        <v>751</v>
      </c>
      <c r="G541" s="225"/>
      <c r="H541" s="226" t="s">
        <v>19</v>
      </c>
      <c r="I541" s="228"/>
      <c r="J541" s="225"/>
      <c r="K541" s="225"/>
      <c r="L541" s="229"/>
      <c r="M541" s="230"/>
      <c r="N541" s="231"/>
      <c r="O541" s="231"/>
      <c r="P541" s="231"/>
      <c r="Q541" s="231"/>
      <c r="R541" s="231"/>
      <c r="S541" s="231"/>
      <c r="T541" s="232"/>
      <c r="U541" s="13"/>
      <c r="V541" s="13"/>
      <c r="W541" s="13"/>
      <c r="X541" s="13"/>
      <c r="Y541" s="13"/>
      <c r="Z541" s="13"/>
      <c r="AA541" s="13"/>
      <c r="AB541" s="13"/>
      <c r="AC541" s="13"/>
      <c r="AD541" s="13"/>
      <c r="AE541" s="13"/>
      <c r="AT541" s="233" t="s">
        <v>132</v>
      </c>
      <c r="AU541" s="233" t="s">
        <v>81</v>
      </c>
      <c r="AV541" s="13" t="s">
        <v>77</v>
      </c>
      <c r="AW541" s="13" t="s">
        <v>33</v>
      </c>
      <c r="AX541" s="13" t="s">
        <v>72</v>
      </c>
      <c r="AY541" s="233" t="s">
        <v>119</v>
      </c>
    </row>
    <row r="542" s="14" customFormat="1">
      <c r="A542" s="14"/>
      <c r="B542" s="234"/>
      <c r="C542" s="235"/>
      <c r="D542" s="222" t="s">
        <v>132</v>
      </c>
      <c r="E542" s="236" t="s">
        <v>19</v>
      </c>
      <c r="F542" s="237" t="s">
        <v>752</v>
      </c>
      <c r="G542" s="235"/>
      <c r="H542" s="238">
        <v>58</v>
      </c>
      <c r="I542" s="239"/>
      <c r="J542" s="235"/>
      <c r="K542" s="235"/>
      <c r="L542" s="240"/>
      <c r="M542" s="241"/>
      <c r="N542" s="242"/>
      <c r="O542" s="242"/>
      <c r="P542" s="242"/>
      <c r="Q542" s="242"/>
      <c r="R542" s="242"/>
      <c r="S542" s="242"/>
      <c r="T542" s="243"/>
      <c r="U542" s="14"/>
      <c r="V542" s="14"/>
      <c r="W542" s="14"/>
      <c r="X542" s="14"/>
      <c r="Y542" s="14"/>
      <c r="Z542" s="14"/>
      <c r="AA542" s="14"/>
      <c r="AB542" s="14"/>
      <c r="AC542" s="14"/>
      <c r="AD542" s="14"/>
      <c r="AE542" s="14"/>
      <c r="AT542" s="244" t="s">
        <v>132</v>
      </c>
      <c r="AU542" s="244" t="s">
        <v>81</v>
      </c>
      <c r="AV542" s="14" t="s">
        <v>81</v>
      </c>
      <c r="AW542" s="14" t="s">
        <v>33</v>
      </c>
      <c r="AX542" s="14" t="s">
        <v>77</v>
      </c>
      <c r="AY542" s="244" t="s">
        <v>119</v>
      </c>
    </row>
    <row r="543" s="2" customFormat="1" ht="21.75" customHeight="1">
      <c r="A543" s="38"/>
      <c r="B543" s="39"/>
      <c r="C543" s="204" t="s">
        <v>753</v>
      </c>
      <c r="D543" s="204" t="s">
        <v>121</v>
      </c>
      <c r="E543" s="205" t="s">
        <v>754</v>
      </c>
      <c r="F543" s="206" t="s">
        <v>755</v>
      </c>
      <c r="G543" s="207" t="s">
        <v>124</v>
      </c>
      <c r="H543" s="208">
        <v>10</v>
      </c>
      <c r="I543" s="209"/>
      <c r="J543" s="210">
        <f>ROUND(I543*H543,2)</f>
        <v>0</v>
      </c>
      <c r="K543" s="206" t="s">
        <v>125</v>
      </c>
      <c r="L543" s="44"/>
      <c r="M543" s="211" t="s">
        <v>19</v>
      </c>
      <c r="N543" s="212" t="s">
        <v>43</v>
      </c>
      <c r="O543" s="84"/>
      <c r="P543" s="213">
        <f>O543*H543</f>
        <v>0</v>
      </c>
      <c r="Q543" s="213">
        <v>0.0025999999999999999</v>
      </c>
      <c r="R543" s="213">
        <f>Q543*H543</f>
        <v>0.025999999999999999</v>
      </c>
      <c r="S543" s="213">
        <v>0</v>
      </c>
      <c r="T543" s="214">
        <f>S543*H543</f>
        <v>0</v>
      </c>
      <c r="U543" s="38"/>
      <c r="V543" s="38"/>
      <c r="W543" s="38"/>
      <c r="X543" s="38"/>
      <c r="Y543" s="38"/>
      <c r="Z543" s="38"/>
      <c r="AA543" s="38"/>
      <c r="AB543" s="38"/>
      <c r="AC543" s="38"/>
      <c r="AD543" s="38"/>
      <c r="AE543" s="38"/>
      <c r="AR543" s="215" t="s">
        <v>126</v>
      </c>
      <c r="AT543" s="215" t="s">
        <v>121</v>
      </c>
      <c r="AU543" s="215" t="s">
        <v>81</v>
      </c>
      <c r="AY543" s="17" t="s">
        <v>119</v>
      </c>
      <c r="BE543" s="216">
        <f>IF(N543="základní",J543,0)</f>
        <v>0</v>
      </c>
      <c r="BF543" s="216">
        <f>IF(N543="snížená",J543,0)</f>
        <v>0</v>
      </c>
      <c r="BG543" s="216">
        <f>IF(N543="zákl. přenesená",J543,0)</f>
        <v>0</v>
      </c>
      <c r="BH543" s="216">
        <f>IF(N543="sníž. přenesená",J543,0)</f>
        <v>0</v>
      </c>
      <c r="BI543" s="216">
        <f>IF(N543="nulová",J543,0)</f>
        <v>0</v>
      </c>
      <c r="BJ543" s="17" t="s">
        <v>77</v>
      </c>
      <c r="BK543" s="216">
        <f>ROUND(I543*H543,2)</f>
        <v>0</v>
      </c>
      <c r="BL543" s="17" t="s">
        <v>126</v>
      </c>
      <c r="BM543" s="215" t="s">
        <v>756</v>
      </c>
    </row>
    <row r="544" s="2" customFormat="1">
      <c r="A544" s="38"/>
      <c r="B544" s="39"/>
      <c r="C544" s="40"/>
      <c r="D544" s="217" t="s">
        <v>128</v>
      </c>
      <c r="E544" s="40"/>
      <c r="F544" s="218" t="s">
        <v>757</v>
      </c>
      <c r="G544" s="40"/>
      <c r="H544" s="40"/>
      <c r="I544" s="219"/>
      <c r="J544" s="40"/>
      <c r="K544" s="40"/>
      <c r="L544" s="44"/>
      <c r="M544" s="220"/>
      <c r="N544" s="221"/>
      <c r="O544" s="84"/>
      <c r="P544" s="84"/>
      <c r="Q544" s="84"/>
      <c r="R544" s="84"/>
      <c r="S544" s="84"/>
      <c r="T544" s="85"/>
      <c r="U544" s="38"/>
      <c r="V544" s="38"/>
      <c r="W544" s="38"/>
      <c r="X544" s="38"/>
      <c r="Y544" s="38"/>
      <c r="Z544" s="38"/>
      <c r="AA544" s="38"/>
      <c r="AB544" s="38"/>
      <c r="AC544" s="38"/>
      <c r="AD544" s="38"/>
      <c r="AE544" s="38"/>
      <c r="AT544" s="17" t="s">
        <v>128</v>
      </c>
      <c r="AU544" s="17" t="s">
        <v>81</v>
      </c>
    </row>
    <row r="545" s="13" customFormat="1">
      <c r="A545" s="13"/>
      <c r="B545" s="224"/>
      <c r="C545" s="225"/>
      <c r="D545" s="222" t="s">
        <v>132</v>
      </c>
      <c r="E545" s="226" t="s">
        <v>19</v>
      </c>
      <c r="F545" s="227" t="s">
        <v>758</v>
      </c>
      <c r="G545" s="225"/>
      <c r="H545" s="226" t="s">
        <v>19</v>
      </c>
      <c r="I545" s="228"/>
      <c r="J545" s="225"/>
      <c r="K545" s="225"/>
      <c r="L545" s="229"/>
      <c r="M545" s="230"/>
      <c r="N545" s="231"/>
      <c r="O545" s="231"/>
      <c r="P545" s="231"/>
      <c r="Q545" s="231"/>
      <c r="R545" s="231"/>
      <c r="S545" s="231"/>
      <c r="T545" s="232"/>
      <c r="U545" s="13"/>
      <c r="V545" s="13"/>
      <c r="W545" s="13"/>
      <c r="X545" s="13"/>
      <c r="Y545" s="13"/>
      <c r="Z545" s="13"/>
      <c r="AA545" s="13"/>
      <c r="AB545" s="13"/>
      <c r="AC545" s="13"/>
      <c r="AD545" s="13"/>
      <c r="AE545" s="13"/>
      <c r="AT545" s="233" t="s">
        <v>132</v>
      </c>
      <c r="AU545" s="233" t="s">
        <v>81</v>
      </c>
      <c r="AV545" s="13" t="s">
        <v>77</v>
      </c>
      <c r="AW545" s="13" t="s">
        <v>33</v>
      </c>
      <c r="AX545" s="13" t="s">
        <v>72</v>
      </c>
      <c r="AY545" s="233" t="s">
        <v>119</v>
      </c>
    </row>
    <row r="546" s="14" customFormat="1">
      <c r="A546" s="14"/>
      <c r="B546" s="234"/>
      <c r="C546" s="235"/>
      <c r="D546" s="222" t="s">
        <v>132</v>
      </c>
      <c r="E546" s="236" t="s">
        <v>19</v>
      </c>
      <c r="F546" s="237" t="s">
        <v>759</v>
      </c>
      <c r="G546" s="235"/>
      <c r="H546" s="238">
        <v>10</v>
      </c>
      <c r="I546" s="239"/>
      <c r="J546" s="235"/>
      <c r="K546" s="235"/>
      <c r="L546" s="240"/>
      <c r="M546" s="241"/>
      <c r="N546" s="242"/>
      <c r="O546" s="242"/>
      <c r="P546" s="242"/>
      <c r="Q546" s="242"/>
      <c r="R546" s="242"/>
      <c r="S546" s="242"/>
      <c r="T546" s="243"/>
      <c r="U546" s="14"/>
      <c r="V546" s="14"/>
      <c r="W546" s="14"/>
      <c r="X546" s="14"/>
      <c r="Y546" s="14"/>
      <c r="Z546" s="14"/>
      <c r="AA546" s="14"/>
      <c r="AB546" s="14"/>
      <c r="AC546" s="14"/>
      <c r="AD546" s="14"/>
      <c r="AE546" s="14"/>
      <c r="AT546" s="244" t="s">
        <v>132</v>
      </c>
      <c r="AU546" s="244" t="s">
        <v>81</v>
      </c>
      <c r="AV546" s="14" t="s">
        <v>81</v>
      </c>
      <c r="AW546" s="14" t="s">
        <v>33</v>
      </c>
      <c r="AX546" s="14" t="s">
        <v>77</v>
      </c>
      <c r="AY546" s="244" t="s">
        <v>119</v>
      </c>
    </row>
    <row r="547" s="2" customFormat="1" ht="16.5" customHeight="1">
      <c r="A547" s="38"/>
      <c r="B547" s="39"/>
      <c r="C547" s="204" t="s">
        <v>760</v>
      </c>
      <c r="D547" s="204" t="s">
        <v>121</v>
      </c>
      <c r="E547" s="205" t="s">
        <v>761</v>
      </c>
      <c r="F547" s="206" t="s">
        <v>762</v>
      </c>
      <c r="G547" s="207" t="s">
        <v>457</v>
      </c>
      <c r="H547" s="208">
        <v>2</v>
      </c>
      <c r="I547" s="209"/>
      <c r="J547" s="210">
        <f>ROUND(I547*H547,2)</f>
        <v>0</v>
      </c>
      <c r="K547" s="206" t="s">
        <v>125</v>
      </c>
      <c r="L547" s="44"/>
      <c r="M547" s="211" t="s">
        <v>19</v>
      </c>
      <c r="N547" s="212" t="s">
        <v>43</v>
      </c>
      <c r="O547" s="84"/>
      <c r="P547" s="213">
        <f>O547*H547</f>
        <v>0</v>
      </c>
      <c r="Q547" s="213">
        <v>0.00054000000000000001</v>
      </c>
      <c r="R547" s="213">
        <f>Q547*H547</f>
        <v>0.00108</v>
      </c>
      <c r="S547" s="213">
        <v>0</v>
      </c>
      <c r="T547" s="214">
        <f>S547*H547</f>
        <v>0</v>
      </c>
      <c r="U547" s="38"/>
      <c r="V547" s="38"/>
      <c r="W547" s="38"/>
      <c r="X547" s="38"/>
      <c r="Y547" s="38"/>
      <c r="Z547" s="38"/>
      <c r="AA547" s="38"/>
      <c r="AB547" s="38"/>
      <c r="AC547" s="38"/>
      <c r="AD547" s="38"/>
      <c r="AE547" s="38"/>
      <c r="AR547" s="215" t="s">
        <v>126</v>
      </c>
      <c r="AT547" s="215" t="s">
        <v>121</v>
      </c>
      <c r="AU547" s="215" t="s">
        <v>81</v>
      </c>
      <c r="AY547" s="17" t="s">
        <v>119</v>
      </c>
      <c r="BE547" s="216">
        <f>IF(N547="základní",J547,0)</f>
        <v>0</v>
      </c>
      <c r="BF547" s="216">
        <f>IF(N547="snížená",J547,0)</f>
        <v>0</v>
      </c>
      <c r="BG547" s="216">
        <f>IF(N547="zákl. přenesená",J547,0)</f>
        <v>0</v>
      </c>
      <c r="BH547" s="216">
        <f>IF(N547="sníž. přenesená",J547,0)</f>
        <v>0</v>
      </c>
      <c r="BI547" s="216">
        <f>IF(N547="nulová",J547,0)</f>
        <v>0</v>
      </c>
      <c r="BJ547" s="17" t="s">
        <v>77</v>
      </c>
      <c r="BK547" s="216">
        <f>ROUND(I547*H547,2)</f>
        <v>0</v>
      </c>
      <c r="BL547" s="17" t="s">
        <v>126</v>
      </c>
      <c r="BM547" s="215" t="s">
        <v>763</v>
      </c>
    </row>
    <row r="548" s="2" customFormat="1">
      <c r="A548" s="38"/>
      <c r="B548" s="39"/>
      <c r="C548" s="40"/>
      <c r="D548" s="217" t="s">
        <v>128</v>
      </c>
      <c r="E548" s="40"/>
      <c r="F548" s="218" t="s">
        <v>764</v>
      </c>
      <c r="G548" s="40"/>
      <c r="H548" s="40"/>
      <c r="I548" s="219"/>
      <c r="J548" s="40"/>
      <c r="K548" s="40"/>
      <c r="L548" s="44"/>
      <c r="M548" s="220"/>
      <c r="N548" s="221"/>
      <c r="O548" s="84"/>
      <c r="P548" s="84"/>
      <c r="Q548" s="84"/>
      <c r="R548" s="84"/>
      <c r="S548" s="84"/>
      <c r="T548" s="85"/>
      <c r="U548" s="38"/>
      <c r="V548" s="38"/>
      <c r="W548" s="38"/>
      <c r="X548" s="38"/>
      <c r="Y548" s="38"/>
      <c r="Z548" s="38"/>
      <c r="AA548" s="38"/>
      <c r="AB548" s="38"/>
      <c r="AC548" s="38"/>
      <c r="AD548" s="38"/>
      <c r="AE548" s="38"/>
      <c r="AT548" s="17" t="s">
        <v>128</v>
      </c>
      <c r="AU548" s="17" t="s">
        <v>81</v>
      </c>
    </row>
    <row r="549" s="13" customFormat="1">
      <c r="A549" s="13"/>
      <c r="B549" s="224"/>
      <c r="C549" s="225"/>
      <c r="D549" s="222" t="s">
        <v>132</v>
      </c>
      <c r="E549" s="226" t="s">
        <v>19</v>
      </c>
      <c r="F549" s="227" t="s">
        <v>765</v>
      </c>
      <c r="G549" s="225"/>
      <c r="H549" s="226" t="s">
        <v>19</v>
      </c>
      <c r="I549" s="228"/>
      <c r="J549" s="225"/>
      <c r="K549" s="225"/>
      <c r="L549" s="229"/>
      <c r="M549" s="230"/>
      <c r="N549" s="231"/>
      <c r="O549" s="231"/>
      <c r="P549" s="231"/>
      <c r="Q549" s="231"/>
      <c r="R549" s="231"/>
      <c r="S549" s="231"/>
      <c r="T549" s="232"/>
      <c r="U549" s="13"/>
      <c r="V549" s="13"/>
      <c r="W549" s="13"/>
      <c r="X549" s="13"/>
      <c r="Y549" s="13"/>
      <c r="Z549" s="13"/>
      <c r="AA549" s="13"/>
      <c r="AB549" s="13"/>
      <c r="AC549" s="13"/>
      <c r="AD549" s="13"/>
      <c r="AE549" s="13"/>
      <c r="AT549" s="233" t="s">
        <v>132</v>
      </c>
      <c r="AU549" s="233" t="s">
        <v>81</v>
      </c>
      <c r="AV549" s="13" t="s">
        <v>77</v>
      </c>
      <c r="AW549" s="13" t="s">
        <v>33</v>
      </c>
      <c r="AX549" s="13" t="s">
        <v>72</v>
      </c>
      <c r="AY549" s="233" t="s">
        <v>119</v>
      </c>
    </row>
    <row r="550" s="14" customFormat="1">
      <c r="A550" s="14"/>
      <c r="B550" s="234"/>
      <c r="C550" s="235"/>
      <c r="D550" s="222" t="s">
        <v>132</v>
      </c>
      <c r="E550" s="236" t="s">
        <v>19</v>
      </c>
      <c r="F550" s="237" t="s">
        <v>81</v>
      </c>
      <c r="G550" s="235"/>
      <c r="H550" s="238">
        <v>2</v>
      </c>
      <c r="I550" s="239"/>
      <c r="J550" s="235"/>
      <c r="K550" s="235"/>
      <c r="L550" s="240"/>
      <c r="M550" s="241"/>
      <c r="N550" s="242"/>
      <c r="O550" s="242"/>
      <c r="P550" s="242"/>
      <c r="Q550" s="242"/>
      <c r="R550" s="242"/>
      <c r="S550" s="242"/>
      <c r="T550" s="243"/>
      <c r="U550" s="14"/>
      <c r="V550" s="14"/>
      <c r="W550" s="14"/>
      <c r="X550" s="14"/>
      <c r="Y550" s="14"/>
      <c r="Z550" s="14"/>
      <c r="AA550" s="14"/>
      <c r="AB550" s="14"/>
      <c r="AC550" s="14"/>
      <c r="AD550" s="14"/>
      <c r="AE550" s="14"/>
      <c r="AT550" s="244" t="s">
        <v>132</v>
      </c>
      <c r="AU550" s="244" t="s">
        <v>81</v>
      </c>
      <c r="AV550" s="14" t="s">
        <v>81</v>
      </c>
      <c r="AW550" s="14" t="s">
        <v>33</v>
      </c>
      <c r="AX550" s="14" t="s">
        <v>77</v>
      </c>
      <c r="AY550" s="244" t="s">
        <v>119</v>
      </c>
    </row>
    <row r="551" s="2" customFormat="1" ht="24.15" customHeight="1">
      <c r="A551" s="38"/>
      <c r="B551" s="39"/>
      <c r="C551" s="204" t="s">
        <v>766</v>
      </c>
      <c r="D551" s="204" t="s">
        <v>121</v>
      </c>
      <c r="E551" s="205" t="s">
        <v>767</v>
      </c>
      <c r="F551" s="206" t="s">
        <v>768</v>
      </c>
      <c r="G551" s="207" t="s">
        <v>267</v>
      </c>
      <c r="H551" s="208">
        <v>58</v>
      </c>
      <c r="I551" s="209"/>
      <c r="J551" s="210">
        <f>ROUND(I551*H551,2)</f>
        <v>0</v>
      </c>
      <c r="K551" s="206" t="s">
        <v>125</v>
      </c>
      <c r="L551" s="44"/>
      <c r="M551" s="211" t="s">
        <v>19</v>
      </c>
      <c r="N551" s="212" t="s">
        <v>43</v>
      </c>
      <c r="O551" s="84"/>
      <c r="P551" s="213">
        <f>O551*H551</f>
        <v>0</v>
      </c>
      <c r="Q551" s="213">
        <v>0</v>
      </c>
      <c r="R551" s="213">
        <f>Q551*H551</f>
        <v>0</v>
      </c>
      <c r="S551" s="213">
        <v>0</v>
      </c>
      <c r="T551" s="214">
        <f>S551*H551</f>
        <v>0</v>
      </c>
      <c r="U551" s="38"/>
      <c r="V551" s="38"/>
      <c r="W551" s="38"/>
      <c r="X551" s="38"/>
      <c r="Y551" s="38"/>
      <c r="Z551" s="38"/>
      <c r="AA551" s="38"/>
      <c r="AB551" s="38"/>
      <c r="AC551" s="38"/>
      <c r="AD551" s="38"/>
      <c r="AE551" s="38"/>
      <c r="AR551" s="215" t="s">
        <v>126</v>
      </c>
      <c r="AT551" s="215" t="s">
        <v>121</v>
      </c>
      <c r="AU551" s="215" t="s">
        <v>81</v>
      </c>
      <c r="AY551" s="17" t="s">
        <v>119</v>
      </c>
      <c r="BE551" s="216">
        <f>IF(N551="základní",J551,0)</f>
        <v>0</v>
      </c>
      <c r="BF551" s="216">
        <f>IF(N551="snížená",J551,0)</f>
        <v>0</v>
      </c>
      <c r="BG551" s="216">
        <f>IF(N551="zákl. přenesená",J551,0)</f>
        <v>0</v>
      </c>
      <c r="BH551" s="216">
        <f>IF(N551="sníž. přenesená",J551,0)</f>
        <v>0</v>
      </c>
      <c r="BI551" s="216">
        <f>IF(N551="nulová",J551,0)</f>
        <v>0</v>
      </c>
      <c r="BJ551" s="17" t="s">
        <v>77</v>
      </c>
      <c r="BK551" s="216">
        <f>ROUND(I551*H551,2)</f>
        <v>0</v>
      </c>
      <c r="BL551" s="17" t="s">
        <v>126</v>
      </c>
      <c r="BM551" s="215" t="s">
        <v>769</v>
      </c>
    </row>
    <row r="552" s="2" customFormat="1">
      <c r="A552" s="38"/>
      <c r="B552" s="39"/>
      <c r="C552" s="40"/>
      <c r="D552" s="217" t="s">
        <v>128</v>
      </c>
      <c r="E552" s="40"/>
      <c r="F552" s="218" t="s">
        <v>770</v>
      </c>
      <c r="G552" s="40"/>
      <c r="H552" s="40"/>
      <c r="I552" s="219"/>
      <c r="J552" s="40"/>
      <c r="K552" s="40"/>
      <c r="L552" s="44"/>
      <c r="M552" s="220"/>
      <c r="N552" s="221"/>
      <c r="O552" s="84"/>
      <c r="P552" s="84"/>
      <c r="Q552" s="84"/>
      <c r="R552" s="84"/>
      <c r="S552" s="84"/>
      <c r="T552" s="85"/>
      <c r="U552" s="38"/>
      <c r="V552" s="38"/>
      <c r="W552" s="38"/>
      <c r="X552" s="38"/>
      <c r="Y552" s="38"/>
      <c r="Z552" s="38"/>
      <c r="AA552" s="38"/>
      <c r="AB552" s="38"/>
      <c r="AC552" s="38"/>
      <c r="AD552" s="38"/>
      <c r="AE552" s="38"/>
      <c r="AT552" s="17" t="s">
        <v>128</v>
      </c>
      <c r="AU552" s="17" t="s">
        <v>81</v>
      </c>
    </row>
    <row r="553" s="2" customFormat="1" ht="24.15" customHeight="1">
      <c r="A553" s="38"/>
      <c r="B553" s="39"/>
      <c r="C553" s="204" t="s">
        <v>771</v>
      </c>
      <c r="D553" s="204" t="s">
        <v>121</v>
      </c>
      <c r="E553" s="205" t="s">
        <v>772</v>
      </c>
      <c r="F553" s="206" t="s">
        <v>773</v>
      </c>
      <c r="G553" s="207" t="s">
        <v>124</v>
      </c>
      <c r="H553" s="208">
        <v>18</v>
      </c>
      <c r="I553" s="209"/>
      <c r="J553" s="210">
        <f>ROUND(I553*H553,2)</f>
        <v>0</v>
      </c>
      <c r="K553" s="206" t="s">
        <v>125</v>
      </c>
      <c r="L553" s="44"/>
      <c r="M553" s="211" t="s">
        <v>19</v>
      </c>
      <c r="N553" s="212" t="s">
        <v>43</v>
      </c>
      <c r="O553" s="84"/>
      <c r="P553" s="213">
        <f>O553*H553</f>
        <v>0</v>
      </c>
      <c r="Q553" s="213">
        <v>1.0000000000000001E-05</v>
      </c>
      <c r="R553" s="213">
        <f>Q553*H553</f>
        <v>0.00018000000000000001</v>
      </c>
      <c r="S553" s="213">
        <v>0</v>
      </c>
      <c r="T553" s="214">
        <f>S553*H553</f>
        <v>0</v>
      </c>
      <c r="U553" s="38"/>
      <c r="V553" s="38"/>
      <c r="W553" s="38"/>
      <c r="X553" s="38"/>
      <c r="Y553" s="38"/>
      <c r="Z553" s="38"/>
      <c r="AA553" s="38"/>
      <c r="AB553" s="38"/>
      <c r="AC553" s="38"/>
      <c r="AD553" s="38"/>
      <c r="AE553" s="38"/>
      <c r="AR553" s="215" t="s">
        <v>126</v>
      </c>
      <c r="AT553" s="215" t="s">
        <v>121</v>
      </c>
      <c r="AU553" s="215" t="s">
        <v>81</v>
      </c>
      <c r="AY553" s="17" t="s">
        <v>119</v>
      </c>
      <c r="BE553" s="216">
        <f>IF(N553="základní",J553,0)</f>
        <v>0</v>
      </c>
      <c r="BF553" s="216">
        <f>IF(N553="snížená",J553,0)</f>
        <v>0</v>
      </c>
      <c r="BG553" s="216">
        <f>IF(N553="zákl. přenesená",J553,0)</f>
        <v>0</v>
      </c>
      <c r="BH553" s="216">
        <f>IF(N553="sníž. přenesená",J553,0)</f>
        <v>0</v>
      </c>
      <c r="BI553" s="216">
        <f>IF(N553="nulová",J553,0)</f>
        <v>0</v>
      </c>
      <c r="BJ553" s="17" t="s">
        <v>77</v>
      </c>
      <c r="BK553" s="216">
        <f>ROUND(I553*H553,2)</f>
        <v>0</v>
      </c>
      <c r="BL553" s="17" t="s">
        <v>126</v>
      </c>
      <c r="BM553" s="215" t="s">
        <v>774</v>
      </c>
    </row>
    <row r="554" s="2" customFormat="1">
      <c r="A554" s="38"/>
      <c r="B554" s="39"/>
      <c r="C554" s="40"/>
      <c r="D554" s="217" t="s">
        <v>128</v>
      </c>
      <c r="E554" s="40"/>
      <c r="F554" s="218" t="s">
        <v>775</v>
      </c>
      <c r="G554" s="40"/>
      <c r="H554" s="40"/>
      <c r="I554" s="219"/>
      <c r="J554" s="40"/>
      <c r="K554" s="40"/>
      <c r="L554" s="44"/>
      <c r="M554" s="220"/>
      <c r="N554" s="221"/>
      <c r="O554" s="84"/>
      <c r="P554" s="84"/>
      <c r="Q554" s="84"/>
      <c r="R554" s="84"/>
      <c r="S554" s="84"/>
      <c r="T554" s="85"/>
      <c r="U554" s="38"/>
      <c r="V554" s="38"/>
      <c r="W554" s="38"/>
      <c r="X554" s="38"/>
      <c r="Y554" s="38"/>
      <c r="Z554" s="38"/>
      <c r="AA554" s="38"/>
      <c r="AB554" s="38"/>
      <c r="AC554" s="38"/>
      <c r="AD554" s="38"/>
      <c r="AE554" s="38"/>
      <c r="AT554" s="17" t="s">
        <v>128</v>
      </c>
      <c r="AU554" s="17" t="s">
        <v>81</v>
      </c>
    </row>
    <row r="555" s="14" customFormat="1">
      <c r="A555" s="14"/>
      <c r="B555" s="234"/>
      <c r="C555" s="235"/>
      <c r="D555" s="222" t="s">
        <v>132</v>
      </c>
      <c r="E555" s="236" t="s">
        <v>19</v>
      </c>
      <c r="F555" s="237" t="s">
        <v>776</v>
      </c>
      <c r="G555" s="235"/>
      <c r="H555" s="238">
        <v>18</v>
      </c>
      <c r="I555" s="239"/>
      <c r="J555" s="235"/>
      <c r="K555" s="235"/>
      <c r="L555" s="240"/>
      <c r="M555" s="241"/>
      <c r="N555" s="242"/>
      <c r="O555" s="242"/>
      <c r="P555" s="242"/>
      <c r="Q555" s="242"/>
      <c r="R555" s="242"/>
      <c r="S555" s="242"/>
      <c r="T555" s="243"/>
      <c r="U555" s="14"/>
      <c r="V555" s="14"/>
      <c r="W555" s="14"/>
      <c r="X555" s="14"/>
      <c r="Y555" s="14"/>
      <c r="Z555" s="14"/>
      <c r="AA555" s="14"/>
      <c r="AB555" s="14"/>
      <c r="AC555" s="14"/>
      <c r="AD555" s="14"/>
      <c r="AE555" s="14"/>
      <c r="AT555" s="244" t="s">
        <v>132</v>
      </c>
      <c r="AU555" s="244" t="s">
        <v>81</v>
      </c>
      <c r="AV555" s="14" t="s">
        <v>81</v>
      </c>
      <c r="AW555" s="14" t="s">
        <v>33</v>
      </c>
      <c r="AX555" s="14" t="s">
        <v>77</v>
      </c>
      <c r="AY555" s="244" t="s">
        <v>119</v>
      </c>
    </row>
    <row r="556" s="2" customFormat="1" ht="24.15" customHeight="1">
      <c r="A556" s="38"/>
      <c r="B556" s="39"/>
      <c r="C556" s="204" t="s">
        <v>777</v>
      </c>
      <c r="D556" s="204" t="s">
        <v>121</v>
      </c>
      <c r="E556" s="205" t="s">
        <v>778</v>
      </c>
      <c r="F556" s="206" t="s">
        <v>779</v>
      </c>
      <c r="G556" s="207" t="s">
        <v>267</v>
      </c>
      <c r="H556" s="208">
        <v>823</v>
      </c>
      <c r="I556" s="209"/>
      <c r="J556" s="210">
        <f>ROUND(I556*H556,2)</f>
        <v>0</v>
      </c>
      <c r="K556" s="206" t="s">
        <v>125</v>
      </c>
      <c r="L556" s="44"/>
      <c r="M556" s="211" t="s">
        <v>19</v>
      </c>
      <c r="N556" s="212" t="s">
        <v>43</v>
      </c>
      <c r="O556" s="84"/>
      <c r="P556" s="213">
        <f>O556*H556</f>
        <v>0</v>
      </c>
      <c r="Q556" s="213">
        <v>0.15540000000000001</v>
      </c>
      <c r="R556" s="213">
        <f>Q556*H556</f>
        <v>127.89420000000001</v>
      </c>
      <c r="S556" s="213">
        <v>0</v>
      </c>
      <c r="T556" s="214">
        <f>S556*H556</f>
        <v>0</v>
      </c>
      <c r="U556" s="38"/>
      <c r="V556" s="38"/>
      <c r="W556" s="38"/>
      <c r="X556" s="38"/>
      <c r="Y556" s="38"/>
      <c r="Z556" s="38"/>
      <c r="AA556" s="38"/>
      <c r="AB556" s="38"/>
      <c r="AC556" s="38"/>
      <c r="AD556" s="38"/>
      <c r="AE556" s="38"/>
      <c r="AR556" s="215" t="s">
        <v>126</v>
      </c>
      <c r="AT556" s="215" t="s">
        <v>121</v>
      </c>
      <c r="AU556" s="215" t="s">
        <v>81</v>
      </c>
      <c r="AY556" s="17" t="s">
        <v>119</v>
      </c>
      <c r="BE556" s="216">
        <f>IF(N556="základní",J556,0)</f>
        <v>0</v>
      </c>
      <c r="BF556" s="216">
        <f>IF(N556="snížená",J556,0)</f>
        <v>0</v>
      </c>
      <c r="BG556" s="216">
        <f>IF(N556="zákl. přenesená",J556,0)</f>
        <v>0</v>
      </c>
      <c r="BH556" s="216">
        <f>IF(N556="sníž. přenesená",J556,0)</f>
        <v>0</v>
      </c>
      <c r="BI556" s="216">
        <f>IF(N556="nulová",J556,0)</f>
        <v>0</v>
      </c>
      <c r="BJ556" s="17" t="s">
        <v>77</v>
      </c>
      <c r="BK556" s="216">
        <f>ROUND(I556*H556,2)</f>
        <v>0</v>
      </c>
      <c r="BL556" s="17" t="s">
        <v>126</v>
      </c>
      <c r="BM556" s="215" t="s">
        <v>780</v>
      </c>
    </row>
    <row r="557" s="2" customFormat="1">
      <c r="A557" s="38"/>
      <c r="B557" s="39"/>
      <c r="C557" s="40"/>
      <c r="D557" s="217" t="s">
        <v>128</v>
      </c>
      <c r="E557" s="40"/>
      <c r="F557" s="218" t="s">
        <v>781</v>
      </c>
      <c r="G557" s="40"/>
      <c r="H557" s="40"/>
      <c r="I557" s="219"/>
      <c r="J557" s="40"/>
      <c r="K557" s="40"/>
      <c r="L557" s="44"/>
      <c r="M557" s="220"/>
      <c r="N557" s="221"/>
      <c r="O557" s="84"/>
      <c r="P557" s="84"/>
      <c r="Q557" s="84"/>
      <c r="R557" s="84"/>
      <c r="S557" s="84"/>
      <c r="T557" s="85"/>
      <c r="U557" s="38"/>
      <c r="V557" s="38"/>
      <c r="W557" s="38"/>
      <c r="X557" s="38"/>
      <c r="Y557" s="38"/>
      <c r="Z557" s="38"/>
      <c r="AA557" s="38"/>
      <c r="AB557" s="38"/>
      <c r="AC557" s="38"/>
      <c r="AD557" s="38"/>
      <c r="AE557" s="38"/>
      <c r="AT557" s="17" t="s">
        <v>128</v>
      </c>
      <c r="AU557" s="17" t="s">
        <v>81</v>
      </c>
    </row>
    <row r="558" s="14" customFormat="1">
      <c r="A558" s="14"/>
      <c r="B558" s="234"/>
      <c r="C558" s="235"/>
      <c r="D558" s="222" t="s">
        <v>132</v>
      </c>
      <c r="E558" s="236" t="s">
        <v>19</v>
      </c>
      <c r="F558" s="237" t="s">
        <v>782</v>
      </c>
      <c r="G558" s="235"/>
      <c r="H558" s="238">
        <v>823</v>
      </c>
      <c r="I558" s="239"/>
      <c r="J558" s="235"/>
      <c r="K558" s="235"/>
      <c r="L558" s="240"/>
      <c r="M558" s="241"/>
      <c r="N558" s="242"/>
      <c r="O558" s="242"/>
      <c r="P558" s="242"/>
      <c r="Q558" s="242"/>
      <c r="R558" s="242"/>
      <c r="S558" s="242"/>
      <c r="T558" s="243"/>
      <c r="U558" s="14"/>
      <c r="V558" s="14"/>
      <c r="W558" s="14"/>
      <c r="X558" s="14"/>
      <c r="Y558" s="14"/>
      <c r="Z558" s="14"/>
      <c r="AA558" s="14"/>
      <c r="AB558" s="14"/>
      <c r="AC558" s="14"/>
      <c r="AD558" s="14"/>
      <c r="AE558" s="14"/>
      <c r="AT558" s="244" t="s">
        <v>132</v>
      </c>
      <c r="AU558" s="244" t="s">
        <v>81</v>
      </c>
      <c r="AV558" s="14" t="s">
        <v>81</v>
      </c>
      <c r="AW558" s="14" t="s">
        <v>33</v>
      </c>
      <c r="AX558" s="14" t="s">
        <v>77</v>
      </c>
      <c r="AY558" s="244" t="s">
        <v>119</v>
      </c>
    </row>
    <row r="559" s="2" customFormat="1" ht="16.5" customHeight="1">
      <c r="A559" s="38"/>
      <c r="B559" s="39"/>
      <c r="C559" s="256" t="s">
        <v>783</v>
      </c>
      <c r="D559" s="256" t="s">
        <v>397</v>
      </c>
      <c r="E559" s="257" t="s">
        <v>784</v>
      </c>
      <c r="F559" s="258" t="s">
        <v>785</v>
      </c>
      <c r="G559" s="259" t="s">
        <v>267</v>
      </c>
      <c r="H559" s="260">
        <v>93.840000000000003</v>
      </c>
      <c r="I559" s="261"/>
      <c r="J559" s="262">
        <f>ROUND(I559*H559,2)</f>
        <v>0</v>
      </c>
      <c r="K559" s="258" t="s">
        <v>125</v>
      </c>
      <c r="L559" s="263"/>
      <c r="M559" s="264" t="s">
        <v>19</v>
      </c>
      <c r="N559" s="265" t="s">
        <v>43</v>
      </c>
      <c r="O559" s="84"/>
      <c r="P559" s="213">
        <f>O559*H559</f>
        <v>0</v>
      </c>
      <c r="Q559" s="213">
        <v>0.056000000000000001</v>
      </c>
      <c r="R559" s="213">
        <f>Q559*H559</f>
        <v>5.2550400000000002</v>
      </c>
      <c r="S559" s="213">
        <v>0</v>
      </c>
      <c r="T559" s="214">
        <f>S559*H559</f>
        <v>0</v>
      </c>
      <c r="U559" s="38"/>
      <c r="V559" s="38"/>
      <c r="W559" s="38"/>
      <c r="X559" s="38"/>
      <c r="Y559" s="38"/>
      <c r="Z559" s="38"/>
      <c r="AA559" s="38"/>
      <c r="AB559" s="38"/>
      <c r="AC559" s="38"/>
      <c r="AD559" s="38"/>
      <c r="AE559" s="38"/>
      <c r="AR559" s="215" t="s">
        <v>185</v>
      </c>
      <c r="AT559" s="215" t="s">
        <v>397</v>
      </c>
      <c r="AU559" s="215" t="s">
        <v>81</v>
      </c>
      <c r="AY559" s="17" t="s">
        <v>119</v>
      </c>
      <c r="BE559" s="216">
        <f>IF(N559="základní",J559,0)</f>
        <v>0</v>
      </c>
      <c r="BF559" s="216">
        <f>IF(N559="snížená",J559,0)</f>
        <v>0</v>
      </c>
      <c r="BG559" s="216">
        <f>IF(N559="zákl. přenesená",J559,0)</f>
        <v>0</v>
      </c>
      <c r="BH559" s="216">
        <f>IF(N559="sníž. přenesená",J559,0)</f>
        <v>0</v>
      </c>
      <c r="BI559" s="216">
        <f>IF(N559="nulová",J559,0)</f>
        <v>0</v>
      </c>
      <c r="BJ559" s="17" t="s">
        <v>77</v>
      </c>
      <c r="BK559" s="216">
        <f>ROUND(I559*H559,2)</f>
        <v>0</v>
      </c>
      <c r="BL559" s="17" t="s">
        <v>126</v>
      </c>
      <c r="BM559" s="215" t="s">
        <v>786</v>
      </c>
    </row>
    <row r="560" s="14" customFormat="1">
      <c r="A560" s="14"/>
      <c r="B560" s="234"/>
      <c r="C560" s="235"/>
      <c r="D560" s="222" t="s">
        <v>132</v>
      </c>
      <c r="E560" s="235"/>
      <c r="F560" s="237" t="s">
        <v>787</v>
      </c>
      <c r="G560" s="235"/>
      <c r="H560" s="238">
        <v>93.840000000000003</v>
      </c>
      <c r="I560" s="239"/>
      <c r="J560" s="235"/>
      <c r="K560" s="235"/>
      <c r="L560" s="240"/>
      <c r="M560" s="241"/>
      <c r="N560" s="242"/>
      <c r="O560" s="242"/>
      <c r="P560" s="242"/>
      <c r="Q560" s="242"/>
      <c r="R560" s="242"/>
      <c r="S560" s="242"/>
      <c r="T560" s="243"/>
      <c r="U560" s="14"/>
      <c r="V560" s="14"/>
      <c r="W560" s="14"/>
      <c r="X560" s="14"/>
      <c r="Y560" s="14"/>
      <c r="Z560" s="14"/>
      <c r="AA560" s="14"/>
      <c r="AB560" s="14"/>
      <c r="AC560" s="14"/>
      <c r="AD560" s="14"/>
      <c r="AE560" s="14"/>
      <c r="AT560" s="244" t="s">
        <v>132</v>
      </c>
      <c r="AU560" s="244" t="s">
        <v>81</v>
      </c>
      <c r="AV560" s="14" t="s">
        <v>81</v>
      </c>
      <c r="AW560" s="14" t="s">
        <v>4</v>
      </c>
      <c r="AX560" s="14" t="s">
        <v>77</v>
      </c>
      <c r="AY560" s="244" t="s">
        <v>119</v>
      </c>
    </row>
    <row r="561" s="2" customFormat="1" ht="16.5" customHeight="1">
      <c r="A561" s="38"/>
      <c r="B561" s="39"/>
      <c r="C561" s="256" t="s">
        <v>788</v>
      </c>
      <c r="D561" s="256" t="s">
        <v>397</v>
      </c>
      <c r="E561" s="257" t="s">
        <v>789</v>
      </c>
      <c r="F561" s="258" t="s">
        <v>790</v>
      </c>
      <c r="G561" s="259" t="s">
        <v>267</v>
      </c>
      <c r="H561" s="260">
        <v>449.81999999999999</v>
      </c>
      <c r="I561" s="261"/>
      <c r="J561" s="262">
        <f>ROUND(I561*H561,2)</f>
        <v>0</v>
      </c>
      <c r="K561" s="258" t="s">
        <v>125</v>
      </c>
      <c r="L561" s="263"/>
      <c r="M561" s="264" t="s">
        <v>19</v>
      </c>
      <c r="N561" s="265" t="s">
        <v>43</v>
      </c>
      <c r="O561" s="84"/>
      <c r="P561" s="213">
        <f>O561*H561</f>
        <v>0</v>
      </c>
      <c r="Q561" s="213">
        <v>0.055</v>
      </c>
      <c r="R561" s="213">
        <f>Q561*H561</f>
        <v>24.740099999999998</v>
      </c>
      <c r="S561" s="213">
        <v>0</v>
      </c>
      <c r="T561" s="214">
        <f>S561*H561</f>
        <v>0</v>
      </c>
      <c r="U561" s="38"/>
      <c r="V561" s="38"/>
      <c r="W561" s="38"/>
      <c r="X561" s="38"/>
      <c r="Y561" s="38"/>
      <c r="Z561" s="38"/>
      <c r="AA561" s="38"/>
      <c r="AB561" s="38"/>
      <c r="AC561" s="38"/>
      <c r="AD561" s="38"/>
      <c r="AE561" s="38"/>
      <c r="AR561" s="215" t="s">
        <v>185</v>
      </c>
      <c r="AT561" s="215" t="s">
        <v>397</v>
      </c>
      <c r="AU561" s="215" t="s">
        <v>81</v>
      </c>
      <c r="AY561" s="17" t="s">
        <v>119</v>
      </c>
      <c r="BE561" s="216">
        <f>IF(N561="základní",J561,0)</f>
        <v>0</v>
      </c>
      <c r="BF561" s="216">
        <f>IF(N561="snížená",J561,0)</f>
        <v>0</v>
      </c>
      <c r="BG561" s="216">
        <f>IF(N561="zákl. přenesená",J561,0)</f>
        <v>0</v>
      </c>
      <c r="BH561" s="216">
        <f>IF(N561="sníž. přenesená",J561,0)</f>
        <v>0</v>
      </c>
      <c r="BI561" s="216">
        <f>IF(N561="nulová",J561,0)</f>
        <v>0</v>
      </c>
      <c r="BJ561" s="17" t="s">
        <v>77</v>
      </c>
      <c r="BK561" s="216">
        <f>ROUND(I561*H561,2)</f>
        <v>0</v>
      </c>
      <c r="BL561" s="17" t="s">
        <v>126</v>
      </c>
      <c r="BM561" s="215" t="s">
        <v>791</v>
      </c>
    </row>
    <row r="562" s="14" customFormat="1">
      <c r="A562" s="14"/>
      <c r="B562" s="234"/>
      <c r="C562" s="235"/>
      <c r="D562" s="222" t="s">
        <v>132</v>
      </c>
      <c r="E562" s="235"/>
      <c r="F562" s="237" t="s">
        <v>792</v>
      </c>
      <c r="G562" s="235"/>
      <c r="H562" s="238">
        <v>449.81999999999999</v>
      </c>
      <c r="I562" s="239"/>
      <c r="J562" s="235"/>
      <c r="K562" s="235"/>
      <c r="L562" s="240"/>
      <c r="M562" s="241"/>
      <c r="N562" s="242"/>
      <c r="O562" s="242"/>
      <c r="P562" s="242"/>
      <c r="Q562" s="242"/>
      <c r="R562" s="242"/>
      <c r="S562" s="242"/>
      <c r="T562" s="243"/>
      <c r="U562" s="14"/>
      <c r="V562" s="14"/>
      <c r="W562" s="14"/>
      <c r="X562" s="14"/>
      <c r="Y562" s="14"/>
      <c r="Z562" s="14"/>
      <c r="AA562" s="14"/>
      <c r="AB562" s="14"/>
      <c r="AC562" s="14"/>
      <c r="AD562" s="14"/>
      <c r="AE562" s="14"/>
      <c r="AT562" s="244" t="s">
        <v>132</v>
      </c>
      <c r="AU562" s="244" t="s">
        <v>81</v>
      </c>
      <c r="AV562" s="14" t="s">
        <v>81</v>
      </c>
      <c r="AW562" s="14" t="s">
        <v>4</v>
      </c>
      <c r="AX562" s="14" t="s">
        <v>77</v>
      </c>
      <c r="AY562" s="244" t="s">
        <v>119</v>
      </c>
    </row>
    <row r="563" s="2" customFormat="1" ht="16.5" customHeight="1">
      <c r="A563" s="38"/>
      <c r="B563" s="39"/>
      <c r="C563" s="256" t="s">
        <v>793</v>
      </c>
      <c r="D563" s="256" t="s">
        <v>397</v>
      </c>
      <c r="E563" s="257" t="s">
        <v>794</v>
      </c>
      <c r="F563" s="258" t="s">
        <v>795</v>
      </c>
      <c r="G563" s="259" t="s">
        <v>267</v>
      </c>
      <c r="H563" s="260">
        <v>271.31999999999999</v>
      </c>
      <c r="I563" s="261"/>
      <c r="J563" s="262">
        <f>ROUND(I563*H563,2)</f>
        <v>0</v>
      </c>
      <c r="K563" s="258" t="s">
        <v>125</v>
      </c>
      <c r="L563" s="263"/>
      <c r="M563" s="264" t="s">
        <v>19</v>
      </c>
      <c r="N563" s="265" t="s">
        <v>43</v>
      </c>
      <c r="O563" s="84"/>
      <c r="P563" s="213">
        <f>O563*H563</f>
        <v>0</v>
      </c>
      <c r="Q563" s="213">
        <v>0.080000000000000002</v>
      </c>
      <c r="R563" s="213">
        <f>Q563*H563</f>
        <v>21.7056</v>
      </c>
      <c r="S563" s="213">
        <v>0</v>
      </c>
      <c r="T563" s="214">
        <f>S563*H563</f>
        <v>0</v>
      </c>
      <c r="U563" s="38"/>
      <c r="V563" s="38"/>
      <c r="W563" s="38"/>
      <c r="X563" s="38"/>
      <c r="Y563" s="38"/>
      <c r="Z563" s="38"/>
      <c r="AA563" s="38"/>
      <c r="AB563" s="38"/>
      <c r="AC563" s="38"/>
      <c r="AD563" s="38"/>
      <c r="AE563" s="38"/>
      <c r="AR563" s="215" t="s">
        <v>185</v>
      </c>
      <c r="AT563" s="215" t="s">
        <v>397</v>
      </c>
      <c r="AU563" s="215" t="s">
        <v>81</v>
      </c>
      <c r="AY563" s="17" t="s">
        <v>119</v>
      </c>
      <c r="BE563" s="216">
        <f>IF(N563="základní",J563,0)</f>
        <v>0</v>
      </c>
      <c r="BF563" s="216">
        <f>IF(N563="snížená",J563,0)</f>
        <v>0</v>
      </c>
      <c r="BG563" s="216">
        <f>IF(N563="zákl. přenesená",J563,0)</f>
        <v>0</v>
      </c>
      <c r="BH563" s="216">
        <f>IF(N563="sníž. přenesená",J563,0)</f>
        <v>0</v>
      </c>
      <c r="BI563" s="216">
        <f>IF(N563="nulová",J563,0)</f>
        <v>0</v>
      </c>
      <c r="BJ563" s="17" t="s">
        <v>77</v>
      </c>
      <c r="BK563" s="216">
        <f>ROUND(I563*H563,2)</f>
        <v>0</v>
      </c>
      <c r="BL563" s="17" t="s">
        <v>126</v>
      </c>
      <c r="BM563" s="215" t="s">
        <v>796</v>
      </c>
    </row>
    <row r="564" s="14" customFormat="1">
      <c r="A564" s="14"/>
      <c r="B564" s="234"/>
      <c r="C564" s="235"/>
      <c r="D564" s="222" t="s">
        <v>132</v>
      </c>
      <c r="E564" s="235"/>
      <c r="F564" s="237" t="s">
        <v>797</v>
      </c>
      <c r="G564" s="235"/>
      <c r="H564" s="238">
        <v>271.31999999999999</v>
      </c>
      <c r="I564" s="239"/>
      <c r="J564" s="235"/>
      <c r="K564" s="235"/>
      <c r="L564" s="240"/>
      <c r="M564" s="241"/>
      <c r="N564" s="242"/>
      <c r="O564" s="242"/>
      <c r="P564" s="242"/>
      <c r="Q564" s="242"/>
      <c r="R564" s="242"/>
      <c r="S564" s="242"/>
      <c r="T564" s="243"/>
      <c r="U564" s="14"/>
      <c r="V564" s="14"/>
      <c r="W564" s="14"/>
      <c r="X564" s="14"/>
      <c r="Y564" s="14"/>
      <c r="Z564" s="14"/>
      <c r="AA564" s="14"/>
      <c r="AB564" s="14"/>
      <c r="AC564" s="14"/>
      <c r="AD564" s="14"/>
      <c r="AE564" s="14"/>
      <c r="AT564" s="244" t="s">
        <v>132</v>
      </c>
      <c r="AU564" s="244" t="s">
        <v>81</v>
      </c>
      <c r="AV564" s="14" t="s">
        <v>81</v>
      </c>
      <c r="AW564" s="14" t="s">
        <v>4</v>
      </c>
      <c r="AX564" s="14" t="s">
        <v>77</v>
      </c>
      <c r="AY564" s="244" t="s">
        <v>119</v>
      </c>
    </row>
    <row r="565" s="2" customFormat="1" ht="16.5" customHeight="1">
      <c r="A565" s="38"/>
      <c r="B565" s="39"/>
      <c r="C565" s="256" t="s">
        <v>798</v>
      </c>
      <c r="D565" s="256" t="s">
        <v>397</v>
      </c>
      <c r="E565" s="257" t="s">
        <v>799</v>
      </c>
      <c r="F565" s="258" t="s">
        <v>800</v>
      </c>
      <c r="G565" s="259" t="s">
        <v>267</v>
      </c>
      <c r="H565" s="260">
        <v>24.48</v>
      </c>
      <c r="I565" s="261"/>
      <c r="J565" s="262">
        <f>ROUND(I565*H565,2)</f>
        <v>0</v>
      </c>
      <c r="K565" s="258" t="s">
        <v>125</v>
      </c>
      <c r="L565" s="263"/>
      <c r="M565" s="264" t="s">
        <v>19</v>
      </c>
      <c r="N565" s="265" t="s">
        <v>43</v>
      </c>
      <c r="O565" s="84"/>
      <c r="P565" s="213">
        <f>O565*H565</f>
        <v>0</v>
      </c>
      <c r="Q565" s="213">
        <v>0.085999999999999993</v>
      </c>
      <c r="R565" s="213">
        <f>Q565*H565</f>
        <v>2.10528</v>
      </c>
      <c r="S565" s="213">
        <v>0</v>
      </c>
      <c r="T565" s="214">
        <f>S565*H565</f>
        <v>0</v>
      </c>
      <c r="U565" s="38"/>
      <c r="V565" s="38"/>
      <c r="W565" s="38"/>
      <c r="X565" s="38"/>
      <c r="Y565" s="38"/>
      <c r="Z565" s="38"/>
      <c r="AA565" s="38"/>
      <c r="AB565" s="38"/>
      <c r="AC565" s="38"/>
      <c r="AD565" s="38"/>
      <c r="AE565" s="38"/>
      <c r="AR565" s="215" t="s">
        <v>185</v>
      </c>
      <c r="AT565" s="215" t="s">
        <v>397</v>
      </c>
      <c r="AU565" s="215" t="s">
        <v>81</v>
      </c>
      <c r="AY565" s="17" t="s">
        <v>119</v>
      </c>
      <c r="BE565" s="216">
        <f>IF(N565="základní",J565,0)</f>
        <v>0</v>
      </c>
      <c r="BF565" s="216">
        <f>IF(N565="snížená",J565,0)</f>
        <v>0</v>
      </c>
      <c r="BG565" s="216">
        <f>IF(N565="zákl. přenesená",J565,0)</f>
        <v>0</v>
      </c>
      <c r="BH565" s="216">
        <f>IF(N565="sníž. přenesená",J565,0)</f>
        <v>0</v>
      </c>
      <c r="BI565" s="216">
        <f>IF(N565="nulová",J565,0)</f>
        <v>0</v>
      </c>
      <c r="BJ565" s="17" t="s">
        <v>77</v>
      </c>
      <c r="BK565" s="216">
        <f>ROUND(I565*H565,2)</f>
        <v>0</v>
      </c>
      <c r="BL565" s="17" t="s">
        <v>126</v>
      </c>
      <c r="BM565" s="215" t="s">
        <v>801</v>
      </c>
    </row>
    <row r="566" s="14" customFormat="1">
      <c r="A566" s="14"/>
      <c r="B566" s="234"/>
      <c r="C566" s="235"/>
      <c r="D566" s="222" t="s">
        <v>132</v>
      </c>
      <c r="E566" s="236" t="s">
        <v>19</v>
      </c>
      <c r="F566" s="237" t="s">
        <v>802</v>
      </c>
      <c r="G566" s="235"/>
      <c r="H566" s="238">
        <v>24</v>
      </c>
      <c r="I566" s="239"/>
      <c r="J566" s="235"/>
      <c r="K566" s="235"/>
      <c r="L566" s="240"/>
      <c r="M566" s="241"/>
      <c r="N566" s="242"/>
      <c r="O566" s="242"/>
      <c r="P566" s="242"/>
      <c r="Q566" s="242"/>
      <c r="R566" s="242"/>
      <c r="S566" s="242"/>
      <c r="T566" s="243"/>
      <c r="U566" s="14"/>
      <c r="V566" s="14"/>
      <c r="W566" s="14"/>
      <c r="X566" s="14"/>
      <c r="Y566" s="14"/>
      <c r="Z566" s="14"/>
      <c r="AA566" s="14"/>
      <c r="AB566" s="14"/>
      <c r="AC566" s="14"/>
      <c r="AD566" s="14"/>
      <c r="AE566" s="14"/>
      <c r="AT566" s="244" t="s">
        <v>132</v>
      </c>
      <c r="AU566" s="244" t="s">
        <v>81</v>
      </c>
      <c r="AV566" s="14" t="s">
        <v>81</v>
      </c>
      <c r="AW566" s="14" t="s">
        <v>33</v>
      </c>
      <c r="AX566" s="14" t="s">
        <v>77</v>
      </c>
      <c r="AY566" s="244" t="s">
        <v>119</v>
      </c>
    </row>
    <row r="567" s="14" customFormat="1">
      <c r="A567" s="14"/>
      <c r="B567" s="234"/>
      <c r="C567" s="235"/>
      <c r="D567" s="222" t="s">
        <v>132</v>
      </c>
      <c r="E567" s="235"/>
      <c r="F567" s="237" t="s">
        <v>803</v>
      </c>
      <c r="G567" s="235"/>
      <c r="H567" s="238">
        <v>24.48</v>
      </c>
      <c r="I567" s="239"/>
      <c r="J567" s="235"/>
      <c r="K567" s="235"/>
      <c r="L567" s="240"/>
      <c r="M567" s="241"/>
      <c r="N567" s="242"/>
      <c r="O567" s="242"/>
      <c r="P567" s="242"/>
      <c r="Q567" s="242"/>
      <c r="R567" s="242"/>
      <c r="S567" s="242"/>
      <c r="T567" s="243"/>
      <c r="U567" s="14"/>
      <c r="V567" s="14"/>
      <c r="W567" s="14"/>
      <c r="X567" s="14"/>
      <c r="Y567" s="14"/>
      <c r="Z567" s="14"/>
      <c r="AA567" s="14"/>
      <c r="AB567" s="14"/>
      <c r="AC567" s="14"/>
      <c r="AD567" s="14"/>
      <c r="AE567" s="14"/>
      <c r="AT567" s="244" t="s">
        <v>132</v>
      </c>
      <c r="AU567" s="244" t="s">
        <v>81</v>
      </c>
      <c r="AV567" s="14" t="s">
        <v>81</v>
      </c>
      <c r="AW567" s="14" t="s">
        <v>4</v>
      </c>
      <c r="AX567" s="14" t="s">
        <v>77</v>
      </c>
      <c r="AY567" s="244" t="s">
        <v>119</v>
      </c>
    </row>
    <row r="568" s="2" customFormat="1" ht="33" customHeight="1">
      <c r="A568" s="38"/>
      <c r="B568" s="39"/>
      <c r="C568" s="204" t="s">
        <v>804</v>
      </c>
      <c r="D568" s="204" t="s">
        <v>121</v>
      </c>
      <c r="E568" s="205" t="s">
        <v>805</v>
      </c>
      <c r="F568" s="206" t="s">
        <v>806</v>
      </c>
      <c r="G568" s="207" t="s">
        <v>267</v>
      </c>
      <c r="H568" s="208">
        <v>12.6</v>
      </c>
      <c r="I568" s="209"/>
      <c r="J568" s="210">
        <f>ROUND(I568*H568,2)</f>
        <v>0</v>
      </c>
      <c r="K568" s="206" t="s">
        <v>125</v>
      </c>
      <c r="L568" s="44"/>
      <c r="M568" s="211" t="s">
        <v>19</v>
      </c>
      <c r="N568" s="212" t="s">
        <v>43</v>
      </c>
      <c r="O568" s="84"/>
      <c r="P568" s="213">
        <f>O568*H568</f>
        <v>0</v>
      </c>
      <c r="Q568" s="213">
        <v>0.31935999999999998</v>
      </c>
      <c r="R568" s="213">
        <f>Q568*H568</f>
        <v>4.023936</v>
      </c>
      <c r="S568" s="213">
        <v>0</v>
      </c>
      <c r="T568" s="214">
        <f>S568*H568</f>
        <v>0</v>
      </c>
      <c r="U568" s="38"/>
      <c r="V568" s="38"/>
      <c r="W568" s="38"/>
      <c r="X568" s="38"/>
      <c r="Y568" s="38"/>
      <c r="Z568" s="38"/>
      <c r="AA568" s="38"/>
      <c r="AB568" s="38"/>
      <c r="AC568" s="38"/>
      <c r="AD568" s="38"/>
      <c r="AE568" s="38"/>
      <c r="AR568" s="215" t="s">
        <v>126</v>
      </c>
      <c r="AT568" s="215" t="s">
        <v>121</v>
      </c>
      <c r="AU568" s="215" t="s">
        <v>81</v>
      </c>
      <c r="AY568" s="17" t="s">
        <v>119</v>
      </c>
      <c r="BE568" s="216">
        <f>IF(N568="základní",J568,0)</f>
        <v>0</v>
      </c>
      <c r="BF568" s="216">
        <f>IF(N568="snížená",J568,0)</f>
        <v>0</v>
      </c>
      <c r="BG568" s="216">
        <f>IF(N568="zákl. přenesená",J568,0)</f>
        <v>0</v>
      </c>
      <c r="BH568" s="216">
        <f>IF(N568="sníž. přenesená",J568,0)</f>
        <v>0</v>
      </c>
      <c r="BI568" s="216">
        <f>IF(N568="nulová",J568,0)</f>
        <v>0</v>
      </c>
      <c r="BJ568" s="17" t="s">
        <v>77</v>
      </c>
      <c r="BK568" s="216">
        <f>ROUND(I568*H568,2)</f>
        <v>0</v>
      </c>
      <c r="BL568" s="17" t="s">
        <v>126</v>
      </c>
      <c r="BM568" s="215" t="s">
        <v>807</v>
      </c>
    </row>
    <row r="569" s="2" customFormat="1">
      <c r="A569" s="38"/>
      <c r="B569" s="39"/>
      <c r="C569" s="40"/>
      <c r="D569" s="217" t="s">
        <v>128</v>
      </c>
      <c r="E569" s="40"/>
      <c r="F569" s="218" t="s">
        <v>808</v>
      </c>
      <c r="G569" s="40"/>
      <c r="H569" s="40"/>
      <c r="I569" s="219"/>
      <c r="J569" s="40"/>
      <c r="K569" s="40"/>
      <c r="L569" s="44"/>
      <c r="M569" s="220"/>
      <c r="N569" s="221"/>
      <c r="O569" s="84"/>
      <c r="P569" s="84"/>
      <c r="Q569" s="84"/>
      <c r="R569" s="84"/>
      <c r="S569" s="84"/>
      <c r="T569" s="85"/>
      <c r="U569" s="38"/>
      <c r="V569" s="38"/>
      <c r="W569" s="38"/>
      <c r="X569" s="38"/>
      <c r="Y569" s="38"/>
      <c r="Z569" s="38"/>
      <c r="AA569" s="38"/>
      <c r="AB569" s="38"/>
      <c r="AC569" s="38"/>
      <c r="AD569" s="38"/>
      <c r="AE569" s="38"/>
      <c r="AT569" s="17" t="s">
        <v>128</v>
      </c>
      <c r="AU569" s="17" t="s">
        <v>81</v>
      </c>
    </row>
    <row r="570" s="14" customFormat="1">
      <c r="A570" s="14"/>
      <c r="B570" s="234"/>
      <c r="C570" s="235"/>
      <c r="D570" s="222" t="s">
        <v>132</v>
      </c>
      <c r="E570" s="236" t="s">
        <v>19</v>
      </c>
      <c r="F570" s="237" t="s">
        <v>809</v>
      </c>
      <c r="G570" s="235"/>
      <c r="H570" s="238">
        <v>12.6</v>
      </c>
      <c r="I570" s="239"/>
      <c r="J570" s="235"/>
      <c r="K570" s="235"/>
      <c r="L570" s="240"/>
      <c r="M570" s="241"/>
      <c r="N570" s="242"/>
      <c r="O570" s="242"/>
      <c r="P570" s="242"/>
      <c r="Q570" s="242"/>
      <c r="R570" s="242"/>
      <c r="S570" s="242"/>
      <c r="T570" s="243"/>
      <c r="U570" s="14"/>
      <c r="V570" s="14"/>
      <c r="W570" s="14"/>
      <c r="X570" s="14"/>
      <c r="Y570" s="14"/>
      <c r="Z570" s="14"/>
      <c r="AA570" s="14"/>
      <c r="AB570" s="14"/>
      <c r="AC570" s="14"/>
      <c r="AD570" s="14"/>
      <c r="AE570" s="14"/>
      <c r="AT570" s="244" t="s">
        <v>132</v>
      </c>
      <c r="AU570" s="244" t="s">
        <v>81</v>
      </c>
      <c r="AV570" s="14" t="s">
        <v>81</v>
      </c>
      <c r="AW570" s="14" t="s">
        <v>33</v>
      </c>
      <c r="AX570" s="14" t="s">
        <v>77</v>
      </c>
      <c r="AY570" s="244" t="s">
        <v>119</v>
      </c>
    </row>
    <row r="571" s="2" customFormat="1" ht="16.5" customHeight="1">
      <c r="A571" s="38"/>
      <c r="B571" s="39"/>
      <c r="C571" s="256" t="s">
        <v>810</v>
      </c>
      <c r="D571" s="256" t="s">
        <v>397</v>
      </c>
      <c r="E571" s="257" t="s">
        <v>811</v>
      </c>
      <c r="F571" s="258" t="s">
        <v>812</v>
      </c>
      <c r="G571" s="259" t="s">
        <v>267</v>
      </c>
      <c r="H571" s="260">
        <v>10.404</v>
      </c>
      <c r="I571" s="261"/>
      <c r="J571" s="262">
        <f>ROUND(I571*H571,2)</f>
        <v>0</v>
      </c>
      <c r="K571" s="258" t="s">
        <v>125</v>
      </c>
      <c r="L571" s="263"/>
      <c r="M571" s="264" t="s">
        <v>19</v>
      </c>
      <c r="N571" s="265" t="s">
        <v>43</v>
      </c>
      <c r="O571" s="84"/>
      <c r="P571" s="213">
        <f>O571*H571</f>
        <v>0</v>
      </c>
      <c r="Q571" s="213">
        <v>0.11167000000000001</v>
      </c>
      <c r="R571" s="213">
        <f>Q571*H571</f>
        <v>1.16181468</v>
      </c>
      <c r="S571" s="213">
        <v>0</v>
      </c>
      <c r="T571" s="214">
        <f>S571*H571</f>
        <v>0</v>
      </c>
      <c r="U571" s="38"/>
      <c r="V571" s="38"/>
      <c r="W571" s="38"/>
      <c r="X571" s="38"/>
      <c r="Y571" s="38"/>
      <c r="Z571" s="38"/>
      <c r="AA571" s="38"/>
      <c r="AB571" s="38"/>
      <c r="AC571" s="38"/>
      <c r="AD571" s="38"/>
      <c r="AE571" s="38"/>
      <c r="AR571" s="215" t="s">
        <v>185</v>
      </c>
      <c r="AT571" s="215" t="s">
        <v>397</v>
      </c>
      <c r="AU571" s="215" t="s">
        <v>81</v>
      </c>
      <c r="AY571" s="17" t="s">
        <v>119</v>
      </c>
      <c r="BE571" s="216">
        <f>IF(N571="základní",J571,0)</f>
        <v>0</v>
      </c>
      <c r="BF571" s="216">
        <f>IF(N571="snížená",J571,0)</f>
        <v>0</v>
      </c>
      <c r="BG571" s="216">
        <f>IF(N571="zákl. přenesená",J571,0)</f>
        <v>0</v>
      </c>
      <c r="BH571" s="216">
        <f>IF(N571="sníž. přenesená",J571,0)</f>
        <v>0</v>
      </c>
      <c r="BI571" s="216">
        <f>IF(N571="nulová",J571,0)</f>
        <v>0</v>
      </c>
      <c r="BJ571" s="17" t="s">
        <v>77</v>
      </c>
      <c r="BK571" s="216">
        <f>ROUND(I571*H571,2)</f>
        <v>0</v>
      </c>
      <c r="BL571" s="17" t="s">
        <v>126</v>
      </c>
      <c r="BM571" s="215" t="s">
        <v>813</v>
      </c>
    </row>
    <row r="572" s="14" customFormat="1">
      <c r="A572" s="14"/>
      <c r="B572" s="234"/>
      <c r="C572" s="235"/>
      <c r="D572" s="222" t="s">
        <v>132</v>
      </c>
      <c r="E572" s="235"/>
      <c r="F572" s="237" t="s">
        <v>814</v>
      </c>
      <c r="G572" s="235"/>
      <c r="H572" s="238">
        <v>10.404</v>
      </c>
      <c r="I572" s="239"/>
      <c r="J572" s="235"/>
      <c r="K572" s="235"/>
      <c r="L572" s="240"/>
      <c r="M572" s="241"/>
      <c r="N572" s="242"/>
      <c r="O572" s="242"/>
      <c r="P572" s="242"/>
      <c r="Q572" s="242"/>
      <c r="R572" s="242"/>
      <c r="S572" s="242"/>
      <c r="T572" s="243"/>
      <c r="U572" s="14"/>
      <c r="V572" s="14"/>
      <c r="W572" s="14"/>
      <c r="X572" s="14"/>
      <c r="Y572" s="14"/>
      <c r="Z572" s="14"/>
      <c r="AA572" s="14"/>
      <c r="AB572" s="14"/>
      <c r="AC572" s="14"/>
      <c r="AD572" s="14"/>
      <c r="AE572" s="14"/>
      <c r="AT572" s="244" t="s">
        <v>132</v>
      </c>
      <c r="AU572" s="244" t="s">
        <v>81</v>
      </c>
      <c r="AV572" s="14" t="s">
        <v>81</v>
      </c>
      <c r="AW572" s="14" t="s">
        <v>4</v>
      </c>
      <c r="AX572" s="14" t="s">
        <v>77</v>
      </c>
      <c r="AY572" s="244" t="s">
        <v>119</v>
      </c>
    </row>
    <row r="573" s="2" customFormat="1" ht="16.5" customHeight="1">
      <c r="A573" s="38"/>
      <c r="B573" s="39"/>
      <c r="C573" s="256" t="s">
        <v>815</v>
      </c>
      <c r="D573" s="256" t="s">
        <v>397</v>
      </c>
      <c r="E573" s="257" t="s">
        <v>816</v>
      </c>
      <c r="F573" s="258" t="s">
        <v>817</v>
      </c>
      <c r="G573" s="259" t="s">
        <v>267</v>
      </c>
      <c r="H573" s="260">
        <v>2.448</v>
      </c>
      <c r="I573" s="261"/>
      <c r="J573" s="262">
        <f>ROUND(I573*H573,2)</f>
        <v>0</v>
      </c>
      <c r="K573" s="258" t="s">
        <v>125</v>
      </c>
      <c r="L573" s="263"/>
      <c r="M573" s="264" t="s">
        <v>19</v>
      </c>
      <c r="N573" s="265" t="s">
        <v>43</v>
      </c>
      <c r="O573" s="84"/>
      <c r="P573" s="213">
        <f>O573*H573</f>
        <v>0</v>
      </c>
      <c r="Q573" s="213">
        <v>0.105</v>
      </c>
      <c r="R573" s="213">
        <f>Q573*H573</f>
        <v>0.25703999999999999</v>
      </c>
      <c r="S573" s="213">
        <v>0</v>
      </c>
      <c r="T573" s="214">
        <f>S573*H573</f>
        <v>0</v>
      </c>
      <c r="U573" s="38"/>
      <c r="V573" s="38"/>
      <c r="W573" s="38"/>
      <c r="X573" s="38"/>
      <c r="Y573" s="38"/>
      <c r="Z573" s="38"/>
      <c r="AA573" s="38"/>
      <c r="AB573" s="38"/>
      <c r="AC573" s="38"/>
      <c r="AD573" s="38"/>
      <c r="AE573" s="38"/>
      <c r="AR573" s="215" t="s">
        <v>185</v>
      </c>
      <c r="AT573" s="215" t="s">
        <v>397</v>
      </c>
      <c r="AU573" s="215" t="s">
        <v>81</v>
      </c>
      <c r="AY573" s="17" t="s">
        <v>119</v>
      </c>
      <c r="BE573" s="216">
        <f>IF(N573="základní",J573,0)</f>
        <v>0</v>
      </c>
      <c r="BF573" s="216">
        <f>IF(N573="snížená",J573,0)</f>
        <v>0</v>
      </c>
      <c r="BG573" s="216">
        <f>IF(N573="zákl. přenesená",J573,0)</f>
        <v>0</v>
      </c>
      <c r="BH573" s="216">
        <f>IF(N573="sníž. přenesená",J573,0)</f>
        <v>0</v>
      </c>
      <c r="BI573" s="216">
        <f>IF(N573="nulová",J573,0)</f>
        <v>0</v>
      </c>
      <c r="BJ573" s="17" t="s">
        <v>77</v>
      </c>
      <c r="BK573" s="216">
        <f>ROUND(I573*H573,2)</f>
        <v>0</v>
      </c>
      <c r="BL573" s="17" t="s">
        <v>126</v>
      </c>
      <c r="BM573" s="215" t="s">
        <v>818</v>
      </c>
    </row>
    <row r="574" s="14" customFormat="1">
      <c r="A574" s="14"/>
      <c r="B574" s="234"/>
      <c r="C574" s="235"/>
      <c r="D574" s="222" t="s">
        <v>132</v>
      </c>
      <c r="E574" s="236" t="s">
        <v>19</v>
      </c>
      <c r="F574" s="237" t="s">
        <v>819</v>
      </c>
      <c r="G574" s="235"/>
      <c r="H574" s="238">
        <v>2.3999999999999999</v>
      </c>
      <c r="I574" s="239"/>
      <c r="J574" s="235"/>
      <c r="K574" s="235"/>
      <c r="L574" s="240"/>
      <c r="M574" s="241"/>
      <c r="N574" s="242"/>
      <c r="O574" s="242"/>
      <c r="P574" s="242"/>
      <c r="Q574" s="242"/>
      <c r="R574" s="242"/>
      <c r="S574" s="242"/>
      <c r="T574" s="243"/>
      <c r="U574" s="14"/>
      <c r="V574" s="14"/>
      <c r="W574" s="14"/>
      <c r="X574" s="14"/>
      <c r="Y574" s="14"/>
      <c r="Z574" s="14"/>
      <c r="AA574" s="14"/>
      <c r="AB574" s="14"/>
      <c r="AC574" s="14"/>
      <c r="AD574" s="14"/>
      <c r="AE574" s="14"/>
      <c r="AT574" s="244" t="s">
        <v>132</v>
      </c>
      <c r="AU574" s="244" t="s">
        <v>81</v>
      </c>
      <c r="AV574" s="14" t="s">
        <v>81</v>
      </c>
      <c r="AW574" s="14" t="s">
        <v>33</v>
      </c>
      <c r="AX574" s="14" t="s">
        <v>77</v>
      </c>
      <c r="AY574" s="244" t="s">
        <v>119</v>
      </c>
    </row>
    <row r="575" s="14" customFormat="1">
      <c r="A575" s="14"/>
      <c r="B575" s="234"/>
      <c r="C575" s="235"/>
      <c r="D575" s="222" t="s">
        <v>132</v>
      </c>
      <c r="E575" s="235"/>
      <c r="F575" s="237" t="s">
        <v>820</v>
      </c>
      <c r="G575" s="235"/>
      <c r="H575" s="238">
        <v>2.448</v>
      </c>
      <c r="I575" s="239"/>
      <c r="J575" s="235"/>
      <c r="K575" s="235"/>
      <c r="L575" s="240"/>
      <c r="M575" s="241"/>
      <c r="N575" s="242"/>
      <c r="O575" s="242"/>
      <c r="P575" s="242"/>
      <c r="Q575" s="242"/>
      <c r="R575" s="242"/>
      <c r="S575" s="242"/>
      <c r="T575" s="243"/>
      <c r="U575" s="14"/>
      <c r="V575" s="14"/>
      <c r="W575" s="14"/>
      <c r="X575" s="14"/>
      <c r="Y575" s="14"/>
      <c r="Z575" s="14"/>
      <c r="AA575" s="14"/>
      <c r="AB575" s="14"/>
      <c r="AC575" s="14"/>
      <c r="AD575" s="14"/>
      <c r="AE575" s="14"/>
      <c r="AT575" s="244" t="s">
        <v>132</v>
      </c>
      <c r="AU575" s="244" t="s">
        <v>81</v>
      </c>
      <c r="AV575" s="14" t="s">
        <v>81</v>
      </c>
      <c r="AW575" s="14" t="s">
        <v>4</v>
      </c>
      <c r="AX575" s="14" t="s">
        <v>77</v>
      </c>
      <c r="AY575" s="244" t="s">
        <v>119</v>
      </c>
    </row>
    <row r="576" s="2" customFormat="1" ht="24.15" customHeight="1">
      <c r="A576" s="38"/>
      <c r="B576" s="39"/>
      <c r="C576" s="204" t="s">
        <v>821</v>
      </c>
      <c r="D576" s="204" t="s">
        <v>121</v>
      </c>
      <c r="E576" s="205" t="s">
        <v>822</v>
      </c>
      <c r="F576" s="206" t="s">
        <v>823</v>
      </c>
      <c r="G576" s="207" t="s">
        <v>267</v>
      </c>
      <c r="H576" s="208">
        <v>240.5</v>
      </c>
      <c r="I576" s="209"/>
      <c r="J576" s="210">
        <f>ROUND(I576*H576,2)</f>
        <v>0</v>
      </c>
      <c r="K576" s="206" t="s">
        <v>125</v>
      </c>
      <c r="L576" s="44"/>
      <c r="M576" s="211" t="s">
        <v>19</v>
      </c>
      <c r="N576" s="212" t="s">
        <v>43</v>
      </c>
      <c r="O576" s="84"/>
      <c r="P576" s="213">
        <f>O576*H576</f>
        <v>0</v>
      </c>
      <c r="Q576" s="213">
        <v>0.1295</v>
      </c>
      <c r="R576" s="213">
        <f>Q576*H576</f>
        <v>31.144750000000002</v>
      </c>
      <c r="S576" s="213">
        <v>0</v>
      </c>
      <c r="T576" s="214">
        <f>S576*H576</f>
        <v>0</v>
      </c>
      <c r="U576" s="38"/>
      <c r="V576" s="38"/>
      <c r="W576" s="38"/>
      <c r="X576" s="38"/>
      <c r="Y576" s="38"/>
      <c r="Z576" s="38"/>
      <c r="AA576" s="38"/>
      <c r="AB576" s="38"/>
      <c r="AC576" s="38"/>
      <c r="AD576" s="38"/>
      <c r="AE576" s="38"/>
      <c r="AR576" s="215" t="s">
        <v>126</v>
      </c>
      <c r="AT576" s="215" t="s">
        <v>121</v>
      </c>
      <c r="AU576" s="215" t="s">
        <v>81</v>
      </c>
      <c r="AY576" s="17" t="s">
        <v>119</v>
      </c>
      <c r="BE576" s="216">
        <f>IF(N576="základní",J576,0)</f>
        <v>0</v>
      </c>
      <c r="BF576" s="216">
        <f>IF(N576="snížená",J576,0)</f>
        <v>0</v>
      </c>
      <c r="BG576" s="216">
        <f>IF(N576="zákl. přenesená",J576,0)</f>
        <v>0</v>
      </c>
      <c r="BH576" s="216">
        <f>IF(N576="sníž. přenesená",J576,0)</f>
        <v>0</v>
      </c>
      <c r="BI576" s="216">
        <f>IF(N576="nulová",J576,0)</f>
        <v>0</v>
      </c>
      <c r="BJ576" s="17" t="s">
        <v>77</v>
      </c>
      <c r="BK576" s="216">
        <f>ROUND(I576*H576,2)</f>
        <v>0</v>
      </c>
      <c r="BL576" s="17" t="s">
        <v>126</v>
      </c>
      <c r="BM576" s="215" t="s">
        <v>824</v>
      </c>
    </row>
    <row r="577" s="2" customFormat="1">
      <c r="A577" s="38"/>
      <c r="B577" s="39"/>
      <c r="C577" s="40"/>
      <c r="D577" s="217" t="s">
        <v>128</v>
      </c>
      <c r="E577" s="40"/>
      <c r="F577" s="218" t="s">
        <v>825</v>
      </c>
      <c r="G577" s="40"/>
      <c r="H577" s="40"/>
      <c r="I577" s="219"/>
      <c r="J577" s="40"/>
      <c r="K577" s="40"/>
      <c r="L577" s="44"/>
      <c r="M577" s="220"/>
      <c r="N577" s="221"/>
      <c r="O577" s="84"/>
      <c r="P577" s="84"/>
      <c r="Q577" s="84"/>
      <c r="R577" s="84"/>
      <c r="S577" s="84"/>
      <c r="T577" s="85"/>
      <c r="U577" s="38"/>
      <c r="V577" s="38"/>
      <c r="W577" s="38"/>
      <c r="X577" s="38"/>
      <c r="Y577" s="38"/>
      <c r="Z577" s="38"/>
      <c r="AA577" s="38"/>
      <c r="AB577" s="38"/>
      <c r="AC577" s="38"/>
      <c r="AD577" s="38"/>
      <c r="AE577" s="38"/>
      <c r="AT577" s="17" t="s">
        <v>128</v>
      </c>
      <c r="AU577" s="17" t="s">
        <v>81</v>
      </c>
    </row>
    <row r="578" s="2" customFormat="1" ht="16.5" customHeight="1">
      <c r="A578" s="38"/>
      <c r="B578" s="39"/>
      <c r="C578" s="256" t="s">
        <v>826</v>
      </c>
      <c r="D578" s="256" t="s">
        <v>397</v>
      </c>
      <c r="E578" s="257" t="s">
        <v>827</v>
      </c>
      <c r="F578" s="258" t="s">
        <v>828</v>
      </c>
      <c r="G578" s="259" t="s">
        <v>267</v>
      </c>
      <c r="H578" s="260">
        <v>245.31</v>
      </c>
      <c r="I578" s="261"/>
      <c r="J578" s="262">
        <f>ROUND(I578*H578,2)</f>
        <v>0</v>
      </c>
      <c r="K578" s="258" t="s">
        <v>125</v>
      </c>
      <c r="L578" s="263"/>
      <c r="M578" s="264" t="s">
        <v>19</v>
      </c>
      <c r="N578" s="265" t="s">
        <v>43</v>
      </c>
      <c r="O578" s="84"/>
      <c r="P578" s="213">
        <f>O578*H578</f>
        <v>0</v>
      </c>
      <c r="Q578" s="213">
        <v>0.044999999999999998</v>
      </c>
      <c r="R578" s="213">
        <f>Q578*H578</f>
        <v>11.03895</v>
      </c>
      <c r="S578" s="213">
        <v>0</v>
      </c>
      <c r="T578" s="214">
        <f>S578*H578</f>
        <v>0</v>
      </c>
      <c r="U578" s="38"/>
      <c r="V578" s="38"/>
      <c r="W578" s="38"/>
      <c r="X578" s="38"/>
      <c r="Y578" s="38"/>
      <c r="Z578" s="38"/>
      <c r="AA578" s="38"/>
      <c r="AB578" s="38"/>
      <c r="AC578" s="38"/>
      <c r="AD578" s="38"/>
      <c r="AE578" s="38"/>
      <c r="AR578" s="215" t="s">
        <v>185</v>
      </c>
      <c r="AT578" s="215" t="s">
        <v>397</v>
      </c>
      <c r="AU578" s="215" t="s">
        <v>81</v>
      </c>
      <c r="AY578" s="17" t="s">
        <v>119</v>
      </c>
      <c r="BE578" s="216">
        <f>IF(N578="základní",J578,0)</f>
        <v>0</v>
      </c>
      <c r="BF578" s="216">
        <f>IF(N578="snížená",J578,0)</f>
        <v>0</v>
      </c>
      <c r="BG578" s="216">
        <f>IF(N578="zákl. přenesená",J578,0)</f>
        <v>0</v>
      </c>
      <c r="BH578" s="216">
        <f>IF(N578="sníž. přenesená",J578,0)</f>
        <v>0</v>
      </c>
      <c r="BI578" s="216">
        <f>IF(N578="nulová",J578,0)</f>
        <v>0</v>
      </c>
      <c r="BJ578" s="17" t="s">
        <v>77</v>
      </c>
      <c r="BK578" s="216">
        <f>ROUND(I578*H578,2)</f>
        <v>0</v>
      </c>
      <c r="BL578" s="17" t="s">
        <v>126</v>
      </c>
      <c r="BM578" s="215" t="s">
        <v>829</v>
      </c>
    </row>
    <row r="579" s="14" customFormat="1">
      <c r="A579" s="14"/>
      <c r="B579" s="234"/>
      <c r="C579" s="235"/>
      <c r="D579" s="222" t="s">
        <v>132</v>
      </c>
      <c r="E579" s="235"/>
      <c r="F579" s="237" t="s">
        <v>830</v>
      </c>
      <c r="G579" s="235"/>
      <c r="H579" s="238">
        <v>245.31</v>
      </c>
      <c r="I579" s="239"/>
      <c r="J579" s="235"/>
      <c r="K579" s="235"/>
      <c r="L579" s="240"/>
      <c r="M579" s="241"/>
      <c r="N579" s="242"/>
      <c r="O579" s="242"/>
      <c r="P579" s="242"/>
      <c r="Q579" s="242"/>
      <c r="R579" s="242"/>
      <c r="S579" s="242"/>
      <c r="T579" s="243"/>
      <c r="U579" s="14"/>
      <c r="V579" s="14"/>
      <c r="W579" s="14"/>
      <c r="X579" s="14"/>
      <c r="Y579" s="14"/>
      <c r="Z579" s="14"/>
      <c r="AA579" s="14"/>
      <c r="AB579" s="14"/>
      <c r="AC579" s="14"/>
      <c r="AD579" s="14"/>
      <c r="AE579" s="14"/>
      <c r="AT579" s="244" t="s">
        <v>132</v>
      </c>
      <c r="AU579" s="244" t="s">
        <v>81</v>
      </c>
      <c r="AV579" s="14" t="s">
        <v>81</v>
      </c>
      <c r="AW579" s="14" t="s">
        <v>4</v>
      </c>
      <c r="AX579" s="14" t="s">
        <v>77</v>
      </c>
      <c r="AY579" s="244" t="s">
        <v>119</v>
      </c>
    </row>
    <row r="580" s="2" customFormat="1" ht="16.5" customHeight="1">
      <c r="A580" s="38"/>
      <c r="B580" s="39"/>
      <c r="C580" s="204" t="s">
        <v>831</v>
      </c>
      <c r="D580" s="204" t="s">
        <v>121</v>
      </c>
      <c r="E580" s="205" t="s">
        <v>832</v>
      </c>
      <c r="F580" s="206" t="s">
        <v>833</v>
      </c>
      <c r="G580" s="207" t="s">
        <v>124</v>
      </c>
      <c r="H580" s="208">
        <v>90</v>
      </c>
      <c r="I580" s="209"/>
      <c r="J580" s="210">
        <f>ROUND(I580*H580,2)</f>
        <v>0</v>
      </c>
      <c r="K580" s="206" t="s">
        <v>125</v>
      </c>
      <c r="L580" s="44"/>
      <c r="M580" s="211" t="s">
        <v>19</v>
      </c>
      <c r="N580" s="212" t="s">
        <v>43</v>
      </c>
      <c r="O580" s="84"/>
      <c r="P580" s="213">
        <f>O580*H580</f>
        <v>0</v>
      </c>
      <c r="Q580" s="213">
        <v>0.00068999999999999997</v>
      </c>
      <c r="R580" s="213">
        <f>Q580*H580</f>
        <v>0.062099999999999995</v>
      </c>
      <c r="S580" s="213">
        <v>0</v>
      </c>
      <c r="T580" s="214">
        <f>S580*H580</f>
        <v>0</v>
      </c>
      <c r="U580" s="38"/>
      <c r="V580" s="38"/>
      <c r="W580" s="38"/>
      <c r="X580" s="38"/>
      <c r="Y580" s="38"/>
      <c r="Z580" s="38"/>
      <c r="AA580" s="38"/>
      <c r="AB580" s="38"/>
      <c r="AC580" s="38"/>
      <c r="AD580" s="38"/>
      <c r="AE580" s="38"/>
      <c r="AR580" s="215" t="s">
        <v>126</v>
      </c>
      <c r="AT580" s="215" t="s">
        <v>121</v>
      </c>
      <c r="AU580" s="215" t="s">
        <v>81</v>
      </c>
      <c r="AY580" s="17" t="s">
        <v>119</v>
      </c>
      <c r="BE580" s="216">
        <f>IF(N580="základní",J580,0)</f>
        <v>0</v>
      </c>
      <c r="BF580" s="216">
        <f>IF(N580="snížená",J580,0)</f>
        <v>0</v>
      </c>
      <c r="BG580" s="216">
        <f>IF(N580="zákl. přenesená",J580,0)</f>
        <v>0</v>
      </c>
      <c r="BH580" s="216">
        <f>IF(N580="sníž. přenesená",J580,0)</f>
        <v>0</v>
      </c>
      <c r="BI580" s="216">
        <f>IF(N580="nulová",J580,0)</f>
        <v>0</v>
      </c>
      <c r="BJ580" s="17" t="s">
        <v>77</v>
      </c>
      <c r="BK580" s="216">
        <f>ROUND(I580*H580,2)</f>
        <v>0</v>
      </c>
      <c r="BL580" s="17" t="s">
        <v>126</v>
      </c>
      <c r="BM580" s="215" t="s">
        <v>834</v>
      </c>
    </row>
    <row r="581" s="2" customFormat="1">
      <c r="A581" s="38"/>
      <c r="B581" s="39"/>
      <c r="C581" s="40"/>
      <c r="D581" s="217" t="s">
        <v>128</v>
      </c>
      <c r="E581" s="40"/>
      <c r="F581" s="218" t="s">
        <v>835</v>
      </c>
      <c r="G581" s="40"/>
      <c r="H581" s="40"/>
      <c r="I581" s="219"/>
      <c r="J581" s="40"/>
      <c r="K581" s="40"/>
      <c r="L581" s="44"/>
      <c r="M581" s="220"/>
      <c r="N581" s="221"/>
      <c r="O581" s="84"/>
      <c r="P581" s="84"/>
      <c r="Q581" s="84"/>
      <c r="R581" s="84"/>
      <c r="S581" s="84"/>
      <c r="T581" s="85"/>
      <c r="U581" s="38"/>
      <c r="V581" s="38"/>
      <c r="W581" s="38"/>
      <c r="X581" s="38"/>
      <c r="Y581" s="38"/>
      <c r="Z581" s="38"/>
      <c r="AA581" s="38"/>
      <c r="AB581" s="38"/>
      <c r="AC581" s="38"/>
      <c r="AD581" s="38"/>
      <c r="AE581" s="38"/>
      <c r="AT581" s="17" t="s">
        <v>128</v>
      </c>
      <c r="AU581" s="17" t="s">
        <v>81</v>
      </c>
    </row>
    <row r="582" s="13" customFormat="1">
      <c r="A582" s="13"/>
      <c r="B582" s="224"/>
      <c r="C582" s="225"/>
      <c r="D582" s="222" t="s">
        <v>132</v>
      </c>
      <c r="E582" s="226" t="s">
        <v>19</v>
      </c>
      <c r="F582" s="227" t="s">
        <v>507</v>
      </c>
      <c r="G582" s="225"/>
      <c r="H582" s="226" t="s">
        <v>19</v>
      </c>
      <c r="I582" s="228"/>
      <c r="J582" s="225"/>
      <c r="K582" s="225"/>
      <c r="L582" s="229"/>
      <c r="M582" s="230"/>
      <c r="N582" s="231"/>
      <c r="O582" s="231"/>
      <c r="P582" s="231"/>
      <c r="Q582" s="231"/>
      <c r="R582" s="231"/>
      <c r="S582" s="231"/>
      <c r="T582" s="232"/>
      <c r="U582" s="13"/>
      <c r="V582" s="13"/>
      <c r="W582" s="13"/>
      <c r="X582" s="13"/>
      <c r="Y582" s="13"/>
      <c r="Z582" s="13"/>
      <c r="AA582" s="13"/>
      <c r="AB582" s="13"/>
      <c r="AC582" s="13"/>
      <c r="AD582" s="13"/>
      <c r="AE582" s="13"/>
      <c r="AT582" s="233" t="s">
        <v>132</v>
      </c>
      <c r="AU582" s="233" t="s">
        <v>81</v>
      </c>
      <c r="AV582" s="13" t="s">
        <v>77</v>
      </c>
      <c r="AW582" s="13" t="s">
        <v>33</v>
      </c>
      <c r="AX582" s="13" t="s">
        <v>72</v>
      </c>
      <c r="AY582" s="233" t="s">
        <v>119</v>
      </c>
    </row>
    <row r="583" s="14" customFormat="1">
      <c r="A583" s="14"/>
      <c r="B583" s="234"/>
      <c r="C583" s="235"/>
      <c r="D583" s="222" t="s">
        <v>132</v>
      </c>
      <c r="E583" s="236" t="s">
        <v>19</v>
      </c>
      <c r="F583" s="237" t="s">
        <v>168</v>
      </c>
      <c r="G583" s="235"/>
      <c r="H583" s="238">
        <v>90</v>
      </c>
      <c r="I583" s="239"/>
      <c r="J583" s="235"/>
      <c r="K583" s="235"/>
      <c r="L583" s="240"/>
      <c r="M583" s="241"/>
      <c r="N583" s="242"/>
      <c r="O583" s="242"/>
      <c r="P583" s="242"/>
      <c r="Q583" s="242"/>
      <c r="R583" s="242"/>
      <c r="S583" s="242"/>
      <c r="T583" s="243"/>
      <c r="U583" s="14"/>
      <c r="V583" s="14"/>
      <c r="W583" s="14"/>
      <c r="X583" s="14"/>
      <c r="Y583" s="14"/>
      <c r="Z583" s="14"/>
      <c r="AA583" s="14"/>
      <c r="AB583" s="14"/>
      <c r="AC583" s="14"/>
      <c r="AD583" s="14"/>
      <c r="AE583" s="14"/>
      <c r="AT583" s="244" t="s">
        <v>132</v>
      </c>
      <c r="AU583" s="244" t="s">
        <v>81</v>
      </c>
      <c r="AV583" s="14" t="s">
        <v>81</v>
      </c>
      <c r="AW583" s="14" t="s">
        <v>33</v>
      </c>
      <c r="AX583" s="14" t="s">
        <v>77</v>
      </c>
      <c r="AY583" s="244" t="s">
        <v>119</v>
      </c>
    </row>
    <row r="584" s="2" customFormat="1" ht="33" customHeight="1">
      <c r="A584" s="38"/>
      <c r="B584" s="39"/>
      <c r="C584" s="204" t="s">
        <v>836</v>
      </c>
      <c r="D584" s="204" t="s">
        <v>121</v>
      </c>
      <c r="E584" s="205" t="s">
        <v>837</v>
      </c>
      <c r="F584" s="206" t="s">
        <v>838</v>
      </c>
      <c r="G584" s="207" t="s">
        <v>267</v>
      </c>
      <c r="H584" s="208">
        <v>809</v>
      </c>
      <c r="I584" s="209"/>
      <c r="J584" s="210">
        <f>ROUND(I584*H584,2)</f>
        <v>0</v>
      </c>
      <c r="K584" s="206" t="s">
        <v>125</v>
      </c>
      <c r="L584" s="44"/>
      <c r="M584" s="211" t="s">
        <v>19</v>
      </c>
      <c r="N584" s="212" t="s">
        <v>43</v>
      </c>
      <c r="O584" s="84"/>
      <c r="P584" s="213">
        <f>O584*H584</f>
        <v>0</v>
      </c>
      <c r="Q584" s="213">
        <v>0.00059999999999999995</v>
      </c>
      <c r="R584" s="213">
        <f>Q584*H584</f>
        <v>0.48539999999999994</v>
      </c>
      <c r="S584" s="213">
        <v>0</v>
      </c>
      <c r="T584" s="214">
        <f>S584*H584</f>
        <v>0</v>
      </c>
      <c r="U584" s="38"/>
      <c r="V584" s="38"/>
      <c r="W584" s="38"/>
      <c r="X584" s="38"/>
      <c r="Y584" s="38"/>
      <c r="Z584" s="38"/>
      <c r="AA584" s="38"/>
      <c r="AB584" s="38"/>
      <c r="AC584" s="38"/>
      <c r="AD584" s="38"/>
      <c r="AE584" s="38"/>
      <c r="AR584" s="215" t="s">
        <v>126</v>
      </c>
      <c r="AT584" s="215" t="s">
        <v>121</v>
      </c>
      <c r="AU584" s="215" t="s">
        <v>81</v>
      </c>
      <c r="AY584" s="17" t="s">
        <v>119</v>
      </c>
      <c r="BE584" s="216">
        <f>IF(N584="základní",J584,0)</f>
        <v>0</v>
      </c>
      <c r="BF584" s="216">
        <f>IF(N584="snížená",J584,0)</f>
        <v>0</v>
      </c>
      <c r="BG584" s="216">
        <f>IF(N584="zákl. přenesená",J584,0)</f>
        <v>0</v>
      </c>
      <c r="BH584" s="216">
        <f>IF(N584="sníž. přenesená",J584,0)</f>
        <v>0</v>
      </c>
      <c r="BI584" s="216">
        <f>IF(N584="nulová",J584,0)</f>
        <v>0</v>
      </c>
      <c r="BJ584" s="17" t="s">
        <v>77</v>
      </c>
      <c r="BK584" s="216">
        <f>ROUND(I584*H584,2)</f>
        <v>0</v>
      </c>
      <c r="BL584" s="17" t="s">
        <v>126</v>
      </c>
      <c r="BM584" s="215" t="s">
        <v>839</v>
      </c>
    </row>
    <row r="585" s="2" customFormat="1">
      <c r="A585" s="38"/>
      <c r="B585" s="39"/>
      <c r="C585" s="40"/>
      <c r="D585" s="217" t="s">
        <v>128</v>
      </c>
      <c r="E585" s="40"/>
      <c r="F585" s="218" t="s">
        <v>840</v>
      </c>
      <c r="G585" s="40"/>
      <c r="H585" s="40"/>
      <c r="I585" s="219"/>
      <c r="J585" s="40"/>
      <c r="K585" s="40"/>
      <c r="L585" s="44"/>
      <c r="M585" s="220"/>
      <c r="N585" s="221"/>
      <c r="O585" s="84"/>
      <c r="P585" s="84"/>
      <c r="Q585" s="84"/>
      <c r="R585" s="84"/>
      <c r="S585" s="84"/>
      <c r="T585" s="85"/>
      <c r="U585" s="38"/>
      <c r="V585" s="38"/>
      <c r="W585" s="38"/>
      <c r="X585" s="38"/>
      <c r="Y585" s="38"/>
      <c r="Z585" s="38"/>
      <c r="AA585" s="38"/>
      <c r="AB585" s="38"/>
      <c r="AC585" s="38"/>
      <c r="AD585" s="38"/>
      <c r="AE585" s="38"/>
      <c r="AT585" s="17" t="s">
        <v>128</v>
      </c>
      <c r="AU585" s="17" t="s">
        <v>81</v>
      </c>
    </row>
    <row r="586" s="13" customFormat="1">
      <c r="A586" s="13"/>
      <c r="B586" s="224"/>
      <c r="C586" s="225"/>
      <c r="D586" s="222" t="s">
        <v>132</v>
      </c>
      <c r="E586" s="226" t="s">
        <v>19</v>
      </c>
      <c r="F586" s="227" t="s">
        <v>841</v>
      </c>
      <c r="G586" s="225"/>
      <c r="H586" s="226" t="s">
        <v>19</v>
      </c>
      <c r="I586" s="228"/>
      <c r="J586" s="225"/>
      <c r="K586" s="225"/>
      <c r="L586" s="229"/>
      <c r="M586" s="230"/>
      <c r="N586" s="231"/>
      <c r="O586" s="231"/>
      <c r="P586" s="231"/>
      <c r="Q586" s="231"/>
      <c r="R586" s="231"/>
      <c r="S586" s="231"/>
      <c r="T586" s="232"/>
      <c r="U586" s="13"/>
      <c r="V586" s="13"/>
      <c r="W586" s="13"/>
      <c r="X586" s="13"/>
      <c r="Y586" s="13"/>
      <c r="Z586" s="13"/>
      <c r="AA586" s="13"/>
      <c r="AB586" s="13"/>
      <c r="AC586" s="13"/>
      <c r="AD586" s="13"/>
      <c r="AE586" s="13"/>
      <c r="AT586" s="233" t="s">
        <v>132</v>
      </c>
      <c r="AU586" s="233" t="s">
        <v>81</v>
      </c>
      <c r="AV586" s="13" t="s">
        <v>77</v>
      </c>
      <c r="AW586" s="13" t="s">
        <v>33</v>
      </c>
      <c r="AX586" s="13" t="s">
        <v>72</v>
      </c>
      <c r="AY586" s="233" t="s">
        <v>119</v>
      </c>
    </row>
    <row r="587" s="14" customFormat="1">
      <c r="A587" s="14"/>
      <c r="B587" s="234"/>
      <c r="C587" s="235"/>
      <c r="D587" s="222" t="s">
        <v>132</v>
      </c>
      <c r="E587" s="236" t="s">
        <v>19</v>
      </c>
      <c r="F587" s="237" t="s">
        <v>842</v>
      </c>
      <c r="G587" s="235"/>
      <c r="H587" s="238">
        <v>82</v>
      </c>
      <c r="I587" s="239"/>
      <c r="J587" s="235"/>
      <c r="K587" s="235"/>
      <c r="L587" s="240"/>
      <c r="M587" s="241"/>
      <c r="N587" s="242"/>
      <c r="O587" s="242"/>
      <c r="P587" s="242"/>
      <c r="Q587" s="242"/>
      <c r="R587" s="242"/>
      <c r="S587" s="242"/>
      <c r="T587" s="243"/>
      <c r="U587" s="14"/>
      <c r="V587" s="14"/>
      <c r="W587" s="14"/>
      <c r="X587" s="14"/>
      <c r="Y587" s="14"/>
      <c r="Z587" s="14"/>
      <c r="AA587" s="14"/>
      <c r="AB587" s="14"/>
      <c r="AC587" s="14"/>
      <c r="AD587" s="14"/>
      <c r="AE587" s="14"/>
      <c r="AT587" s="244" t="s">
        <v>132</v>
      </c>
      <c r="AU587" s="244" t="s">
        <v>81</v>
      </c>
      <c r="AV587" s="14" t="s">
        <v>81</v>
      </c>
      <c r="AW587" s="14" t="s">
        <v>33</v>
      </c>
      <c r="AX587" s="14" t="s">
        <v>72</v>
      </c>
      <c r="AY587" s="244" t="s">
        <v>119</v>
      </c>
    </row>
    <row r="588" s="13" customFormat="1">
      <c r="A588" s="13"/>
      <c r="B588" s="224"/>
      <c r="C588" s="225"/>
      <c r="D588" s="222" t="s">
        <v>132</v>
      </c>
      <c r="E588" s="226" t="s">
        <v>19</v>
      </c>
      <c r="F588" s="227" t="s">
        <v>843</v>
      </c>
      <c r="G588" s="225"/>
      <c r="H588" s="226" t="s">
        <v>19</v>
      </c>
      <c r="I588" s="228"/>
      <c r="J588" s="225"/>
      <c r="K588" s="225"/>
      <c r="L588" s="229"/>
      <c r="M588" s="230"/>
      <c r="N588" s="231"/>
      <c r="O588" s="231"/>
      <c r="P588" s="231"/>
      <c r="Q588" s="231"/>
      <c r="R588" s="231"/>
      <c r="S588" s="231"/>
      <c r="T588" s="232"/>
      <c r="U588" s="13"/>
      <c r="V588" s="13"/>
      <c r="W588" s="13"/>
      <c r="X588" s="13"/>
      <c r="Y588" s="13"/>
      <c r="Z588" s="13"/>
      <c r="AA588" s="13"/>
      <c r="AB588" s="13"/>
      <c r="AC588" s="13"/>
      <c r="AD588" s="13"/>
      <c r="AE588" s="13"/>
      <c r="AT588" s="233" t="s">
        <v>132</v>
      </c>
      <c r="AU588" s="233" t="s">
        <v>81</v>
      </c>
      <c r="AV588" s="13" t="s">
        <v>77</v>
      </c>
      <c r="AW588" s="13" t="s">
        <v>33</v>
      </c>
      <c r="AX588" s="13" t="s">
        <v>72</v>
      </c>
      <c r="AY588" s="233" t="s">
        <v>119</v>
      </c>
    </row>
    <row r="589" s="14" customFormat="1">
      <c r="A589" s="14"/>
      <c r="B589" s="234"/>
      <c r="C589" s="235"/>
      <c r="D589" s="222" t="s">
        <v>132</v>
      </c>
      <c r="E589" s="236" t="s">
        <v>19</v>
      </c>
      <c r="F589" s="237" t="s">
        <v>844</v>
      </c>
      <c r="G589" s="235"/>
      <c r="H589" s="238">
        <v>727</v>
      </c>
      <c r="I589" s="239"/>
      <c r="J589" s="235"/>
      <c r="K589" s="235"/>
      <c r="L589" s="240"/>
      <c r="M589" s="241"/>
      <c r="N589" s="242"/>
      <c r="O589" s="242"/>
      <c r="P589" s="242"/>
      <c r="Q589" s="242"/>
      <c r="R589" s="242"/>
      <c r="S589" s="242"/>
      <c r="T589" s="243"/>
      <c r="U589" s="14"/>
      <c r="V589" s="14"/>
      <c r="W589" s="14"/>
      <c r="X589" s="14"/>
      <c r="Y589" s="14"/>
      <c r="Z589" s="14"/>
      <c r="AA589" s="14"/>
      <c r="AB589" s="14"/>
      <c r="AC589" s="14"/>
      <c r="AD589" s="14"/>
      <c r="AE589" s="14"/>
      <c r="AT589" s="244" t="s">
        <v>132</v>
      </c>
      <c r="AU589" s="244" t="s">
        <v>81</v>
      </c>
      <c r="AV589" s="14" t="s">
        <v>81</v>
      </c>
      <c r="AW589" s="14" t="s">
        <v>33</v>
      </c>
      <c r="AX589" s="14" t="s">
        <v>72</v>
      </c>
      <c r="AY589" s="244" t="s">
        <v>119</v>
      </c>
    </row>
    <row r="590" s="15" customFormat="1">
      <c r="A590" s="15"/>
      <c r="B590" s="245"/>
      <c r="C590" s="246"/>
      <c r="D590" s="222" t="s">
        <v>132</v>
      </c>
      <c r="E590" s="247" t="s">
        <v>19</v>
      </c>
      <c r="F590" s="248" t="s">
        <v>150</v>
      </c>
      <c r="G590" s="246"/>
      <c r="H590" s="249">
        <v>809</v>
      </c>
      <c r="I590" s="250"/>
      <c r="J590" s="246"/>
      <c r="K590" s="246"/>
      <c r="L590" s="251"/>
      <c r="M590" s="252"/>
      <c r="N590" s="253"/>
      <c r="O590" s="253"/>
      <c r="P590" s="253"/>
      <c r="Q590" s="253"/>
      <c r="R590" s="253"/>
      <c r="S590" s="253"/>
      <c r="T590" s="254"/>
      <c r="U590" s="15"/>
      <c r="V590" s="15"/>
      <c r="W590" s="15"/>
      <c r="X590" s="15"/>
      <c r="Y590" s="15"/>
      <c r="Z590" s="15"/>
      <c r="AA590" s="15"/>
      <c r="AB590" s="15"/>
      <c r="AC590" s="15"/>
      <c r="AD590" s="15"/>
      <c r="AE590" s="15"/>
      <c r="AT590" s="255" t="s">
        <v>132</v>
      </c>
      <c r="AU590" s="255" t="s">
        <v>81</v>
      </c>
      <c r="AV590" s="15" t="s">
        <v>126</v>
      </c>
      <c r="AW590" s="15" t="s">
        <v>33</v>
      </c>
      <c r="AX590" s="15" t="s">
        <v>77</v>
      </c>
      <c r="AY590" s="255" t="s">
        <v>119</v>
      </c>
    </row>
    <row r="591" s="2" customFormat="1" ht="16.5" customHeight="1">
      <c r="A591" s="38"/>
      <c r="B591" s="39"/>
      <c r="C591" s="204" t="s">
        <v>845</v>
      </c>
      <c r="D591" s="204" t="s">
        <v>121</v>
      </c>
      <c r="E591" s="205" t="s">
        <v>846</v>
      </c>
      <c r="F591" s="206" t="s">
        <v>847</v>
      </c>
      <c r="G591" s="207" t="s">
        <v>267</v>
      </c>
      <c r="H591" s="208">
        <v>82</v>
      </c>
      <c r="I591" s="209"/>
      <c r="J591" s="210">
        <f>ROUND(I591*H591,2)</f>
        <v>0</v>
      </c>
      <c r="K591" s="206" t="s">
        <v>125</v>
      </c>
      <c r="L591" s="44"/>
      <c r="M591" s="211" t="s">
        <v>19</v>
      </c>
      <c r="N591" s="212" t="s">
        <v>43</v>
      </c>
      <c r="O591" s="84"/>
      <c r="P591" s="213">
        <f>O591*H591</f>
        <v>0</v>
      </c>
      <c r="Q591" s="213">
        <v>0</v>
      </c>
      <c r="R591" s="213">
        <f>Q591*H591</f>
        <v>0</v>
      </c>
      <c r="S591" s="213">
        <v>0</v>
      </c>
      <c r="T591" s="214">
        <f>S591*H591</f>
        <v>0</v>
      </c>
      <c r="U591" s="38"/>
      <c r="V591" s="38"/>
      <c r="W591" s="38"/>
      <c r="X591" s="38"/>
      <c r="Y591" s="38"/>
      <c r="Z591" s="38"/>
      <c r="AA591" s="38"/>
      <c r="AB591" s="38"/>
      <c r="AC591" s="38"/>
      <c r="AD591" s="38"/>
      <c r="AE591" s="38"/>
      <c r="AR591" s="215" t="s">
        <v>126</v>
      </c>
      <c r="AT591" s="215" t="s">
        <v>121</v>
      </c>
      <c r="AU591" s="215" t="s">
        <v>81</v>
      </c>
      <c r="AY591" s="17" t="s">
        <v>119</v>
      </c>
      <c r="BE591" s="216">
        <f>IF(N591="základní",J591,0)</f>
        <v>0</v>
      </c>
      <c r="BF591" s="216">
        <f>IF(N591="snížená",J591,0)</f>
        <v>0</v>
      </c>
      <c r="BG591" s="216">
        <f>IF(N591="zákl. přenesená",J591,0)</f>
        <v>0</v>
      </c>
      <c r="BH591" s="216">
        <f>IF(N591="sníž. přenesená",J591,0)</f>
        <v>0</v>
      </c>
      <c r="BI591" s="216">
        <f>IF(N591="nulová",J591,0)</f>
        <v>0</v>
      </c>
      <c r="BJ591" s="17" t="s">
        <v>77</v>
      </c>
      <c r="BK591" s="216">
        <f>ROUND(I591*H591,2)</f>
        <v>0</v>
      </c>
      <c r="BL591" s="17" t="s">
        <v>126</v>
      </c>
      <c r="BM591" s="215" t="s">
        <v>848</v>
      </c>
    </row>
    <row r="592" s="2" customFormat="1">
      <c r="A592" s="38"/>
      <c r="B592" s="39"/>
      <c r="C592" s="40"/>
      <c r="D592" s="217" t="s">
        <v>128</v>
      </c>
      <c r="E592" s="40"/>
      <c r="F592" s="218" t="s">
        <v>849</v>
      </c>
      <c r="G592" s="40"/>
      <c r="H592" s="40"/>
      <c r="I592" s="219"/>
      <c r="J592" s="40"/>
      <c r="K592" s="40"/>
      <c r="L592" s="44"/>
      <c r="M592" s="220"/>
      <c r="N592" s="221"/>
      <c r="O592" s="84"/>
      <c r="P592" s="84"/>
      <c r="Q592" s="84"/>
      <c r="R592" s="84"/>
      <c r="S592" s="84"/>
      <c r="T592" s="85"/>
      <c r="U592" s="38"/>
      <c r="V592" s="38"/>
      <c r="W592" s="38"/>
      <c r="X592" s="38"/>
      <c r="Y592" s="38"/>
      <c r="Z592" s="38"/>
      <c r="AA592" s="38"/>
      <c r="AB592" s="38"/>
      <c r="AC592" s="38"/>
      <c r="AD592" s="38"/>
      <c r="AE592" s="38"/>
      <c r="AT592" s="17" t="s">
        <v>128</v>
      </c>
      <c r="AU592" s="17" t="s">
        <v>81</v>
      </c>
    </row>
    <row r="593" s="2" customFormat="1" ht="16.5" customHeight="1">
      <c r="A593" s="38"/>
      <c r="B593" s="39"/>
      <c r="C593" s="204" t="s">
        <v>850</v>
      </c>
      <c r="D593" s="204" t="s">
        <v>121</v>
      </c>
      <c r="E593" s="205" t="s">
        <v>851</v>
      </c>
      <c r="F593" s="206" t="s">
        <v>852</v>
      </c>
      <c r="G593" s="207" t="s">
        <v>296</v>
      </c>
      <c r="H593" s="208">
        <v>0.52500000000000002</v>
      </c>
      <c r="I593" s="209"/>
      <c r="J593" s="210">
        <f>ROUND(I593*H593,2)</f>
        <v>0</v>
      </c>
      <c r="K593" s="206" t="s">
        <v>125</v>
      </c>
      <c r="L593" s="44"/>
      <c r="M593" s="211" t="s">
        <v>19</v>
      </c>
      <c r="N593" s="212" t="s">
        <v>43</v>
      </c>
      <c r="O593" s="84"/>
      <c r="P593" s="213">
        <f>O593*H593</f>
        <v>0</v>
      </c>
      <c r="Q593" s="213">
        <v>0</v>
      </c>
      <c r="R593" s="213">
        <f>Q593*H593</f>
        <v>0</v>
      </c>
      <c r="S593" s="213">
        <v>2.2000000000000002</v>
      </c>
      <c r="T593" s="214">
        <f>S593*H593</f>
        <v>1.1550000000000003</v>
      </c>
      <c r="U593" s="38"/>
      <c r="V593" s="38"/>
      <c r="W593" s="38"/>
      <c r="X593" s="38"/>
      <c r="Y593" s="38"/>
      <c r="Z593" s="38"/>
      <c r="AA593" s="38"/>
      <c r="AB593" s="38"/>
      <c r="AC593" s="38"/>
      <c r="AD593" s="38"/>
      <c r="AE593" s="38"/>
      <c r="AR593" s="215" t="s">
        <v>126</v>
      </c>
      <c r="AT593" s="215" t="s">
        <v>121</v>
      </c>
      <c r="AU593" s="215" t="s">
        <v>81</v>
      </c>
      <c r="AY593" s="17" t="s">
        <v>119</v>
      </c>
      <c r="BE593" s="216">
        <f>IF(N593="základní",J593,0)</f>
        <v>0</v>
      </c>
      <c r="BF593" s="216">
        <f>IF(N593="snížená",J593,0)</f>
        <v>0</v>
      </c>
      <c r="BG593" s="216">
        <f>IF(N593="zákl. přenesená",J593,0)</f>
        <v>0</v>
      </c>
      <c r="BH593" s="216">
        <f>IF(N593="sníž. přenesená",J593,0)</f>
        <v>0</v>
      </c>
      <c r="BI593" s="216">
        <f>IF(N593="nulová",J593,0)</f>
        <v>0</v>
      </c>
      <c r="BJ593" s="17" t="s">
        <v>77</v>
      </c>
      <c r="BK593" s="216">
        <f>ROUND(I593*H593,2)</f>
        <v>0</v>
      </c>
      <c r="BL593" s="17" t="s">
        <v>126</v>
      </c>
      <c r="BM593" s="215" t="s">
        <v>853</v>
      </c>
    </row>
    <row r="594" s="2" customFormat="1">
      <c r="A594" s="38"/>
      <c r="B594" s="39"/>
      <c r="C594" s="40"/>
      <c r="D594" s="217" t="s">
        <v>128</v>
      </c>
      <c r="E594" s="40"/>
      <c r="F594" s="218" t="s">
        <v>854</v>
      </c>
      <c r="G594" s="40"/>
      <c r="H594" s="40"/>
      <c r="I594" s="219"/>
      <c r="J594" s="40"/>
      <c r="K594" s="40"/>
      <c r="L594" s="44"/>
      <c r="M594" s="220"/>
      <c r="N594" s="221"/>
      <c r="O594" s="84"/>
      <c r="P594" s="84"/>
      <c r="Q594" s="84"/>
      <c r="R594" s="84"/>
      <c r="S594" s="84"/>
      <c r="T594" s="85"/>
      <c r="U594" s="38"/>
      <c r="V594" s="38"/>
      <c r="W594" s="38"/>
      <c r="X594" s="38"/>
      <c r="Y594" s="38"/>
      <c r="Z594" s="38"/>
      <c r="AA594" s="38"/>
      <c r="AB594" s="38"/>
      <c r="AC594" s="38"/>
      <c r="AD594" s="38"/>
      <c r="AE594" s="38"/>
      <c r="AT594" s="17" t="s">
        <v>128</v>
      </c>
      <c r="AU594" s="17" t="s">
        <v>81</v>
      </c>
    </row>
    <row r="595" s="13" customFormat="1">
      <c r="A595" s="13"/>
      <c r="B595" s="224"/>
      <c r="C595" s="225"/>
      <c r="D595" s="222" t="s">
        <v>132</v>
      </c>
      <c r="E595" s="226" t="s">
        <v>19</v>
      </c>
      <c r="F595" s="227" t="s">
        <v>855</v>
      </c>
      <c r="G595" s="225"/>
      <c r="H595" s="226" t="s">
        <v>19</v>
      </c>
      <c r="I595" s="228"/>
      <c r="J595" s="225"/>
      <c r="K595" s="225"/>
      <c r="L595" s="229"/>
      <c r="M595" s="230"/>
      <c r="N595" s="231"/>
      <c r="O595" s="231"/>
      <c r="P595" s="231"/>
      <c r="Q595" s="231"/>
      <c r="R595" s="231"/>
      <c r="S595" s="231"/>
      <c r="T595" s="232"/>
      <c r="U595" s="13"/>
      <c r="V595" s="13"/>
      <c r="W595" s="13"/>
      <c r="X595" s="13"/>
      <c r="Y595" s="13"/>
      <c r="Z595" s="13"/>
      <c r="AA595" s="13"/>
      <c r="AB595" s="13"/>
      <c r="AC595" s="13"/>
      <c r="AD595" s="13"/>
      <c r="AE595" s="13"/>
      <c r="AT595" s="233" t="s">
        <v>132</v>
      </c>
      <c r="AU595" s="233" t="s">
        <v>81</v>
      </c>
      <c r="AV595" s="13" t="s">
        <v>77</v>
      </c>
      <c r="AW595" s="13" t="s">
        <v>33</v>
      </c>
      <c r="AX595" s="13" t="s">
        <v>72</v>
      </c>
      <c r="AY595" s="233" t="s">
        <v>119</v>
      </c>
    </row>
    <row r="596" s="14" customFormat="1">
      <c r="A596" s="14"/>
      <c r="B596" s="234"/>
      <c r="C596" s="235"/>
      <c r="D596" s="222" t="s">
        <v>132</v>
      </c>
      <c r="E596" s="236" t="s">
        <v>19</v>
      </c>
      <c r="F596" s="237" t="s">
        <v>856</v>
      </c>
      <c r="G596" s="235"/>
      <c r="H596" s="238">
        <v>0.52500000000000002</v>
      </c>
      <c r="I596" s="239"/>
      <c r="J596" s="235"/>
      <c r="K596" s="235"/>
      <c r="L596" s="240"/>
      <c r="M596" s="241"/>
      <c r="N596" s="242"/>
      <c r="O596" s="242"/>
      <c r="P596" s="242"/>
      <c r="Q596" s="242"/>
      <c r="R596" s="242"/>
      <c r="S596" s="242"/>
      <c r="T596" s="243"/>
      <c r="U596" s="14"/>
      <c r="V596" s="14"/>
      <c r="W596" s="14"/>
      <c r="X596" s="14"/>
      <c r="Y596" s="14"/>
      <c r="Z596" s="14"/>
      <c r="AA596" s="14"/>
      <c r="AB596" s="14"/>
      <c r="AC596" s="14"/>
      <c r="AD596" s="14"/>
      <c r="AE596" s="14"/>
      <c r="AT596" s="244" t="s">
        <v>132</v>
      </c>
      <c r="AU596" s="244" t="s">
        <v>81</v>
      </c>
      <c r="AV596" s="14" t="s">
        <v>81</v>
      </c>
      <c r="AW596" s="14" t="s">
        <v>33</v>
      </c>
      <c r="AX596" s="14" t="s">
        <v>77</v>
      </c>
      <c r="AY596" s="244" t="s">
        <v>119</v>
      </c>
    </row>
    <row r="597" s="2" customFormat="1" ht="44.25" customHeight="1">
      <c r="A597" s="38"/>
      <c r="B597" s="39"/>
      <c r="C597" s="204" t="s">
        <v>857</v>
      </c>
      <c r="D597" s="204" t="s">
        <v>121</v>
      </c>
      <c r="E597" s="205" t="s">
        <v>858</v>
      </c>
      <c r="F597" s="206" t="s">
        <v>859</v>
      </c>
      <c r="G597" s="207" t="s">
        <v>267</v>
      </c>
      <c r="H597" s="208">
        <v>4</v>
      </c>
      <c r="I597" s="209"/>
      <c r="J597" s="210">
        <f>ROUND(I597*H597,2)</f>
        <v>0</v>
      </c>
      <c r="K597" s="206" t="s">
        <v>125</v>
      </c>
      <c r="L597" s="44"/>
      <c r="M597" s="211" t="s">
        <v>19</v>
      </c>
      <c r="N597" s="212" t="s">
        <v>43</v>
      </c>
      <c r="O597" s="84"/>
      <c r="P597" s="213">
        <f>O597*H597</f>
        <v>0</v>
      </c>
      <c r="Q597" s="213">
        <v>0</v>
      </c>
      <c r="R597" s="213">
        <f>Q597*H597</f>
        <v>0</v>
      </c>
      <c r="S597" s="213">
        <v>0.035000000000000003</v>
      </c>
      <c r="T597" s="214">
        <f>S597*H597</f>
        <v>0.14000000000000001</v>
      </c>
      <c r="U597" s="38"/>
      <c r="V597" s="38"/>
      <c r="W597" s="38"/>
      <c r="X597" s="38"/>
      <c r="Y597" s="38"/>
      <c r="Z597" s="38"/>
      <c r="AA597" s="38"/>
      <c r="AB597" s="38"/>
      <c r="AC597" s="38"/>
      <c r="AD597" s="38"/>
      <c r="AE597" s="38"/>
      <c r="AR597" s="215" t="s">
        <v>126</v>
      </c>
      <c r="AT597" s="215" t="s">
        <v>121</v>
      </c>
      <c r="AU597" s="215" t="s">
        <v>81</v>
      </c>
      <c r="AY597" s="17" t="s">
        <v>119</v>
      </c>
      <c r="BE597" s="216">
        <f>IF(N597="základní",J597,0)</f>
        <v>0</v>
      </c>
      <c r="BF597" s="216">
        <f>IF(N597="snížená",J597,0)</f>
        <v>0</v>
      </c>
      <c r="BG597" s="216">
        <f>IF(N597="zákl. přenesená",J597,0)</f>
        <v>0</v>
      </c>
      <c r="BH597" s="216">
        <f>IF(N597="sníž. přenesená",J597,0)</f>
        <v>0</v>
      </c>
      <c r="BI597" s="216">
        <f>IF(N597="nulová",J597,0)</f>
        <v>0</v>
      </c>
      <c r="BJ597" s="17" t="s">
        <v>77</v>
      </c>
      <c r="BK597" s="216">
        <f>ROUND(I597*H597,2)</f>
        <v>0</v>
      </c>
      <c r="BL597" s="17" t="s">
        <v>126</v>
      </c>
      <c r="BM597" s="215" t="s">
        <v>860</v>
      </c>
    </row>
    <row r="598" s="2" customFormat="1">
      <c r="A598" s="38"/>
      <c r="B598" s="39"/>
      <c r="C598" s="40"/>
      <c r="D598" s="217" t="s">
        <v>128</v>
      </c>
      <c r="E598" s="40"/>
      <c r="F598" s="218" t="s">
        <v>861</v>
      </c>
      <c r="G598" s="40"/>
      <c r="H598" s="40"/>
      <c r="I598" s="219"/>
      <c r="J598" s="40"/>
      <c r="K598" s="40"/>
      <c r="L598" s="44"/>
      <c r="M598" s="220"/>
      <c r="N598" s="221"/>
      <c r="O598" s="84"/>
      <c r="P598" s="84"/>
      <c r="Q598" s="84"/>
      <c r="R598" s="84"/>
      <c r="S598" s="84"/>
      <c r="T598" s="85"/>
      <c r="U598" s="38"/>
      <c r="V598" s="38"/>
      <c r="W598" s="38"/>
      <c r="X598" s="38"/>
      <c r="Y598" s="38"/>
      <c r="Z598" s="38"/>
      <c r="AA598" s="38"/>
      <c r="AB598" s="38"/>
      <c r="AC598" s="38"/>
      <c r="AD598" s="38"/>
      <c r="AE598" s="38"/>
      <c r="AT598" s="17" t="s">
        <v>128</v>
      </c>
      <c r="AU598" s="17" t="s">
        <v>81</v>
      </c>
    </row>
    <row r="599" s="13" customFormat="1">
      <c r="A599" s="13"/>
      <c r="B599" s="224"/>
      <c r="C599" s="225"/>
      <c r="D599" s="222" t="s">
        <v>132</v>
      </c>
      <c r="E599" s="226" t="s">
        <v>19</v>
      </c>
      <c r="F599" s="227" t="s">
        <v>862</v>
      </c>
      <c r="G599" s="225"/>
      <c r="H599" s="226" t="s">
        <v>19</v>
      </c>
      <c r="I599" s="228"/>
      <c r="J599" s="225"/>
      <c r="K599" s="225"/>
      <c r="L599" s="229"/>
      <c r="M599" s="230"/>
      <c r="N599" s="231"/>
      <c r="O599" s="231"/>
      <c r="P599" s="231"/>
      <c r="Q599" s="231"/>
      <c r="R599" s="231"/>
      <c r="S599" s="231"/>
      <c r="T599" s="232"/>
      <c r="U599" s="13"/>
      <c r="V599" s="13"/>
      <c r="W599" s="13"/>
      <c r="X599" s="13"/>
      <c r="Y599" s="13"/>
      <c r="Z599" s="13"/>
      <c r="AA599" s="13"/>
      <c r="AB599" s="13"/>
      <c r="AC599" s="13"/>
      <c r="AD599" s="13"/>
      <c r="AE599" s="13"/>
      <c r="AT599" s="233" t="s">
        <v>132</v>
      </c>
      <c r="AU599" s="233" t="s">
        <v>81</v>
      </c>
      <c r="AV599" s="13" t="s">
        <v>77</v>
      </c>
      <c r="AW599" s="13" t="s">
        <v>33</v>
      </c>
      <c r="AX599" s="13" t="s">
        <v>72</v>
      </c>
      <c r="AY599" s="233" t="s">
        <v>119</v>
      </c>
    </row>
    <row r="600" s="14" customFormat="1">
      <c r="A600" s="14"/>
      <c r="B600" s="234"/>
      <c r="C600" s="235"/>
      <c r="D600" s="222" t="s">
        <v>132</v>
      </c>
      <c r="E600" s="236" t="s">
        <v>19</v>
      </c>
      <c r="F600" s="237" t="s">
        <v>140</v>
      </c>
      <c r="G600" s="235"/>
      <c r="H600" s="238">
        <v>4</v>
      </c>
      <c r="I600" s="239"/>
      <c r="J600" s="235"/>
      <c r="K600" s="235"/>
      <c r="L600" s="240"/>
      <c r="M600" s="241"/>
      <c r="N600" s="242"/>
      <c r="O600" s="242"/>
      <c r="P600" s="242"/>
      <c r="Q600" s="242"/>
      <c r="R600" s="242"/>
      <c r="S600" s="242"/>
      <c r="T600" s="243"/>
      <c r="U600" s="14"/>
      <c r="V600" s="14"/>
      <c r="W600" s="14"/>
      <c r="X600" s="14"/>
      <c r="Y600" s="14"/>
      <c r="Z600" s="14"/>
      <c r="AA600" s="14"/>
      <c r="AB600" s="14"/>
      <c r="AC600" s="14"/>
      <c r="AD600" s="14"/>
      <c r="AE600" s="14"/>
      <c r="AT600" s="244" t="s">
        <v>132</v>
      </c>
      <c r="AU600" s="244" t="s">
        <v>81</v>
      </c>
      <c r="AV600" s="14" t="s">
        <v>81</v>
      </c>
      <c r="AW600" s="14" t="s">
        <v>33</v>
      </c>
      <c r="AX600" s="14" t="s">
        <v>77</v>
      </c>
      <c r="AY600" s="244" t="s">
        <v>119</v>
      </c>
    </row>
    <row r="601" s="2" customFormat="1" ht="33" customHeight="1">
      <c r="A601" s="38"/>
      <c r="B601" s="39"/>
      <c r="C601" s="204" t="s">
        <v>863</v>
      </c>
      <c r="D601" s="204" t="s">
        <v>121</v>
      </c>
      <c r="E601" s="205" t="s">
        <v>864</v>
      </c>
      <c r="F601" s="206" t="s">
        <v>865</v>
      </c>
      <c r="G601" s="207" t="s">
        <v>457</v>
      </c>
      <c r="H601" s="208">
        <v>5</v>
      </c>
      <c r="I601" s="209"/>
      <c r="J601" s="210">
        <f>ROUND(I601*H601,2)</f>
        <v>0</v>
      </c>
      <c r="K601" s="206" t="s">
        <v>125</v>
      </c>
      <c r="L601" s="44"/>
      <c r="M601" s="211" t="s">
        <v>19</v>
      </c>
      <c r="N601" s="212" t="s">
        <v>43</v>
      </c>
      <c r="O601" s="84"/>
      <c r="P601" s="213">
        <f>O601*H601</f>
        <v>0</v>
      </c>
      <c r="Q601" s="213">
        <v>0</v>
      </c>
      <c r="R601" s="213">
        <f>Q601*H601</f>
        <v>0</v>
      </c>
      <c r="S601" s="213">
        <v>0.082000000000000003</v>
      </c>
      <c r="T601" s="214">
        <f>S601*H601</f>
        <v>0.41000000000000003</v>
      </c>
      <c r="U601" s="38"/>
      <c r="V601" s="38"/>
      <c r="W601" s="38"/>
      <c r="X601" s="38"/>
      <c r="Y601" s="38"/>
      <c r="Z601" s="38"/>
      <c r="AA601" s="38"/>
      <c r="AB601" s="38"/>
      <c r="AC601" s="38"/>
      <c r="AD601" s="38"/>
      <c r="AE601" s="38"/>
      <c r="AR601" s="215" t="s">
        <v>126</v>
      </c>
      <c r="AT601" s="215" t="s">
        <v>121</v>
      </c>
      <c r="AU601" s="215" t="s">
        <v>81</v>
      </c>
      <c r="AY601" s="17" t="s">
        <v>119</v>
      </c>
      <c r="BE601" s="216">
        <f>IF(N601="základní",J601,0)</f>
        <v>0</v>
      </c>
      <c r="BF601" s="216">
        <f>IF(N601="snížená",J601,0)</f>
        <v>0</v>
      </c>
      <c r="BG601" s="216">
        <f>IF(N601="zákl. přenesená",J601,0)</f>
        <v>0</v>
      </c>
      <c r="BH601" s="216">
        <f>IF(N601="sníž. přenesená",J601,0)</f>
        <v>0</v>
      </c>
      <c r="BI601" s="216">
        <f>IF(N601="nulová",J601,0)</f>
        <v>0</v>
      </c>
      <c r="BJ601" s="17" t="s">
        <v>77</v>
      </c>
      <c r="BK601" s="216">
        <f>ROUND(I601*H601,2)</f>
        <v>0</v>
      </c>
      <c r="BL601" s="17" t="s">
        <v>126</v>
      </c>
      <c r="BM601" s="215" t="s">
        <v>866</v>
      </c>
    </row>
    <row r="602" s="2" customFormat="1">
      <c r="A602" s="38"/>
      <c r="B602" s="39"/>
      <c r="C602" s="40"/>
      <c r="D602" s="217" t="s">
        <v>128</v>
      </c>
      <c r="E602" s="40"/>
      <c r="F602" s="218" t="s">
        <v>867</v>
      </c>
      <c r="G602" s="40"/>
      <c r="H602" s="40"/>
      <c r="I602" s="219"/>
      <c r="J602" s="40"/>
      <c r="K602" s="40"/>
      <c r="L602" s="44"/>
      <c r="M602" s="220"/>
      <c r="N602" s="221"/>
      <c r="O602" s="84"/>
      <c r="P602" s="84"/>
      <c r="Q602" s="84"/>
      <c r="R602" s="84"/>
      <c r="S602" s="84"/>
      <c r="T602" s="85"/>
      <c r="U602" s="38"/>
      <c r="V602" s="38"/>
      <c r="W602" s="38"/>
      <c r="X602" s="38"/>
      <c r="Y602" s="38"/>
      <c r="Z602" s="38"/>
      <c r="AA602" s="38"/>
      <c r="AB602" s="38"/>
      <c r="AC602" s="38"/>
      <c r="AD602" s="38"/>
      <c r="AE602" s="38"/>
      <c r="AT602" s="17" t="s">
        <v>128</v>
      </c>
      <c r="AU602" s="17" t="s">
        <v>81</v>
      </c>
    </row>
    <row r="603" s="13" customFormat="1">
      <c r="A603" s="13"/>
      <c r="B603" s="224"/>
      <c r="C603" s="225"/>
      <c r="D603" s="222" t="s">
        <v>132</v>
      </c>
      <c r="E603" s="226" t="s">
        <v>19</v>
      </c>
      <c r="F603" s="227" t="s">
        <v>868</v>
      </c>
      <c r="G603" s="225"/>
      <c r="H603" s="226" t="s">
        <v>19</v>
      </c>
      <c r="I603" s="228"/>
      <c r="J603" s="225"/>
      <c r="K603" s="225"/>
      <c r="L603" s="229"/>
      <c r="M603" s="230"/>
      <c r="N603" s="231"/>
      <c r="O603" s="231"/>
      <c r="P603" s="231"/>
      <c r="Q603" s="231"/>
      <c r="R603" s="231"/>
      <c r="S603" s="231"/>
      <c r="T603" s="232"/>
      <c r="U603" s="13"/>
      <c r="V603" s="13"/>
      <c r="W603" s="13"/>
      <c r="X603" s="13"/>
      <c r="Y603" s="13"/>
      <c r="Z603" s="13"/>
      <c r="AA603" s="13"/>
      <c r="AB603" s="13"/>
      <c r="AC603" s="13"/>
      <c r="AD603" s="13"/>
      <c r="AE603" s="13"/>
      <c r="AT603" s="233" t="s">
        <v>132</v>
      </c>
      <c r="AU603" s="233" t="s">
        <v>81</v>
      </c>
      <c r="AV603" s="13" t="s">
        <v>77</v>
      </c>
      <c r="AW603" s="13" t="s">
        <v>33</v>
      </c>
      <c r="AX603" s="13" t="s">
        <v>72</v>
      </c>
      <c r="AY603" s="233" t="s">
        <v>119</v>
      </c>
    </row>
    <row r="604" s="14" customFormat="1">
      <c r="A604" s="14"/>
      <c r="B604" s="234"/>
      <c r="C604" s="235"/>
      <c r="D604" s="222" t="s">
        <v>132</v>
      </c>
      <c r="E604" s="236" t="s">
        <v>19</v>
      </c>
      <c r="F604" s="237" t="s">
        <v>158</v>
      </c>
      <c r="G604" s="235"/>
      <c r="H604" s="238">
        <v>5</v>
      </c>
      <c r="I604" s="239"/>
      <c r="J604" s="235"/>
      <c r="K604" s="235"/>
      <c r="L604" s="240"/>
      <c r="M604" s="241"/>
      <c r="N604" s="242"/>
      <c r="O604" s="242"/>
      <c r="P604" s="242"/>
      <c r="Q604" s="242"/>
      <c r="R604" s="242"/>
      <c r="S604" s="242"/>
      <c r="T604" s="243"/>
      <c r="U604" s="14"/>
      <c r="V604" s="14"/>
      <c r="W604" s="14"/>
      <c r="X604" s="14"/>
      <c r="Y604" s="14"/>
      <c r="Z604" s="14"/>
      <c r="AA604" s="14"/>
      <c r="AB604" s="14"/>
      <c r="AC604" s="14"/>
      <c r="AD604" s="14"/>
      <c r="AE604" s="14"/>
      <c r="AT604" s="244" t="s">
        <v>132</v>
      </c>
      <c r="AU604" s="244" t="s">
        <v>81</v>
      </c>
      <c r="AV604" s="14" t="s">
        <v>81</v>
      </c>
      <c r="AW604" s="14" t="s">
        <v>33</v>
      </c>
      <c r="AX604" s="14" t="s">
        <v>77</v>
      </c>
      <c r="AY604" s="244" t="s">
        <v>119</v>
      </c>
    </row>
    <row r="605" s="2" customFormat="1" ht="24.15" customHeight="1">
      <c r="A605" s="38"/>
      <c r="B605" s="39"/>
      <c r="C605" s="204" t="s">
        <v>869</v>
      </c>
      <c r="D605" s="204" t="s">
        <v>121</v>
      </c>
      <c r="E605" s="205" t="s">
        <v>870</v>
      </c>
      <c r="F605" s="206" t="s">
        <v>871</v>
      </c>
      <c r="G605" s="207" t="s">
        <v>457</v>
      </c>
      <c r="H605" s="208">
        <v>2</v>
      </c>
      <c r="I605" s="209"/>
      <c r="J605" s="210">
        <f>ROUND(I605*H605,2)</f>
        <v>0</v>
      </c>
      <c r="K605" s="206" t="s">
        <v>125</v>
      </c>
      <c r="L605" s="44"/>
      <c r="M605" s="211" t="s">
        <v>19</v>
      </c>
      <c r="N605" s="212" t="s">
        <v>43</v>
      </c>
      <c r="O605" s="84"/>
      <c r="P605" s="213">
        <f>O605*H605</f>
        <v>0</v>
      </c>
      <c r="Q605" s="213">
        <v>0</v>
      </c>
      <c r="R605" s="213">
        <f>Q605*H605</f>
        <v>0</v>
      </c>
      <c r="S605" s="213">
        <v>0.0040000000000000001</v>
      </c>
      <c r="T605" s="214">
        <f>S605*H605</f>
        <v>0.0080000000000000002</v>
      </c>
      <c r="U605" s="38"/>
      <c r="V605" s="38"/>
      <c r="W605" s="38"/>
      <c r="X605" s="38"/>
      <c r="Y605" s="38"/>
      <c r="Z605" s="38"/>
      <c r="AA605" s="38"/>
      <c r="AB605" s="38"/>
      <c r="AC605" s="38"/>
      <c r="AD605" s="38"/>
      <c r="AE605" s="38"/>
      <c r="AR605" s="215" t="s">
        <v>126</v>
      </c>
      <c r="AT605" s="215" t="s">
        <v>121</v>
      </c>
      <c r="AU605" s="215" t="s">
        <v>81</v>
      </c>
      <c r="AY605" s="17" t="s">
        <v>119</v>
      </c>
      <c r="BE605" s="216">
        <f>IF(N605="základní",J605,0)</f>
        <v>0</v>
      </c>
      <c r="BF605" s="216">
        <f>IF(N605="snížená",J605,0)</f>
        <v>0</v>
      </c>
      <c r="BG605" s="216">
        <f>IF(N605="zákl. přenesená",J605,0)</f>
        <v>0</v>
      </c>
      <c r="BH605" s="216">
        <f>IF(N605="sníž. přenesená",J605,0)</f>
        <v>0</v>
      </c>
      <c r="BI605" s="216">
        <f>IF(N605="nulová",J605,0)</f>
        <v>0</v>
      </c>
      <c r="BJ605" s="17" t="s">
        <v>77</v>
      </c>
      <c r="BK605" s="216">
        <f>ROUND(I605*H605,2)</f>
        <v>0</v>
      </c>
      <c r="BL605" s="17" t="s">
        <v>126</v>
      </c>
      <c r="BM605" s="215" t="s">
        <v>872</v>
      </c>
    </row>
    <row r="606" s="2" customFormat="1">
      <c r="A606" s="38"/>
      <c r="B606" s="39"/>
      <c r="C606" s="40"/>
      <c r="D606" s="217" t="s">
        <v>128</v>
      </c>
      <c r="E606" s="40"/>
      <c r="F606" s="218" t="s">
        <v>873</v>
      </c>
      <c r="G606" s="40"/>
      <c r="H606" s="40"/>
      <c r="I606" s="219"/>
      <c r="J606" s="40"/>
      <c r="K606" s="40"/>
      <c r="L606" s="44"/>
      <c r="M606" s="220"/>
      <c r="N606" s="221"/>
      <c r="O606" s="84"/>
      <c r="P606" s="84"/>
      <c r="Q606" s="84"/>
      <c r="R606" s="84"/>
      <c r="S606" s="84"/>
      <c r="T606" s="85"/>
      <c r="U606" s="38"/>
      <c r="V606" s="38"/>
      <c r="W606" s="38"/>
      <c r="X606" s="38"/>
      <c r="Y606" s="38"/>
      <c r="Z606" s="38"/>
      <c r="AA606" s="38"/>
      <c r="AB606" s="38"/>
      <c r="AC606" s="38"/>
      <c r="AD606" s="38"/>
      <c r="AE606" s="38"/>
      <c r="AT606" s="17" t="s">
        <v>128</v>
      </c>
      <c r="AU606" s="17" t="s">
        <v>81</v>
      </c>
    </row>
    <row r="607" s="13" customFormat="1">
      <c r="A607" s="13"/>
      <c r="B607" s="224"/>
      <c r="C607" s="225"/>
      <c r="D607" s="222" t="s">
        <v>132</v>
      </c>
      <c r="E607" s="226" t="s">
        <v>19</v>
      </c>
      <c r="F607" s="227" t="s">
        <v>874</v>
      </c>
      <c r="G607" s="225"/>
      <c r="H607" s="226" t="s">
        <v>19</v>
      </c>
      <c r="I607" s="228"/>
      <c r="J607" s="225"/>
      <c r="K607" s="225"/>
      <c r="L607" s="229"/>
      <c r="M607" s="230"/>
      <c r="N607" s="231"/>
      <c r="O607" s="231"/>
      <c r="P607" s="231"/>
      <c r="Q607" s="231"/>
      <c r="R607" s="231"/>
      <c r="S607" s="231"/>
      <c r="T607" s="232"/>
      <c r="U607" s="13"/>
      <c r="V607" s="13"/>
      <c r="W607" s="13"/>
      <c r="X607" s="13"/>
      <c r="Y607" s="13"/>
      <c r="Z607" s="13"/>
      <c r="AA607" s="13"/>
      <c r="AB607" s="13"/>
      <c r="AC607" s="13"/>
      <c r="AD607" s="13"/>
      <c r="AE607" s="13"/>
      <c r="AT607" s="233" t="s">
        <v>132</v>
      </c>
      <c r="AU607" s="233" t="s">
        <v>81</v>
      </c>
      <c r="AV607" s="13" t="s">
        <v>77</v>
      </c>
      <c r="AW607" s="13" t="s">
        <v>33</v>
      </c>
      <c r="AX607" s="13" t="s">
        <v>72</v>
      </c>
      <c r="AY607" s="233" t="s">
        <v>119</v>
      </c>
    </row>
    <row r="608" s="14" customFormat="1">
      <c r="A608" s="14"/>
      <c r="B608" s="234"/>
      <c r="C608" s="235"/>
      <c r="D608" s="222" t="s">
        <v>132</v>
      </c>
      <c r="E608" s="236" t="s">
        <v>19</v>
      </c>
      <c r="F608" s="237" t="s">
        <v>81</v>
      </c>
      <c r="G608" s="235"/>
      <c r="H608" s="238">
        <v>2</v>
      </c>
      <c r="I608" s="239"/>
      <c r="J608" s="235"/>
      <c r="K608" s="235"/>
      <c r="L608" s="240"/>
      <c r="M608" s="241"/>
      <c r="N608" s="242"/>
      <c r="O608" s="242"/>
      <c r="P608" s="242"/>
      <c r="Q608" s="242"/>
      <c r="R608" s="242"/>
      <c r="S608" s="242"/>
      <c r="T608" s="243"/>
      <c r="U608" s="14"/>
      <c r="V608" s="14"/>
      <c r="W608" s="14"/>
      <c r="X608" s="14"/>
      <c r="Y608" s="14"/>
      <c r="Z608" s="14"/>
      <c r="AA608" s="14"/>
      <c r="AB608" s="14"/>
      <c r="AC608" s="14"/>
      <c r="AD608" s="14"/>
      <c r="AE608" s="14"/>
      <c r="AT608" s="244" t="s">
        <v>132</v>
      </c>
      <c r="AU608" s="244" t="s">
        <v>81</v>
      </c>
      <c r="AV608" s="14" t="s">
        <v>81</v>
      </c>
      <c r="AW608" s="14" t="s">
        <v>33</v>
      </c>
      <c r="AX608" s="14" t="s">
        <v>77</v>
      </c>
      <c r="AY608" s="244" t="s">
        <v>119</v>
      </c>
    </row>
    <row r="609" s="2" customFormat="1" ht="24.15" customHeight="1">
      <c r="A609" s="38"/>
      <c r="B609" s="39"/>
      <c r="C609" s="204" t="s">
        <v>875</v>
      </c>
      <c r="D609" s="204" t="s">
        <v>121</v>
      </c>
      <c r="E609" s="205" t="s">
        <v>876</v>
      </c>
      <c r="F609" s="206" t="s">
        <v>877</v>
      </c>
      <c r="G609" s="207" t="s">
        <v>457</v>
      </c>
      <c r="H609" s="208">
        <v>4</v>
      </c>
      <c r="I609" s="209"/>
      <c r="J609" s="210">
        <f>ROUND(I609*H609,2)</f>
        <v>0</v>
      </c>
      <c r="K609" s="206" t="s">
        <v>125</v>
      </c>
      <c r="L609" s="44"/>
      <c r="M609" s="211" t="s">
        <v>19</v>
      </c>
      <c r="N609" s="212" t="s">
        <v>43</v>
      </c>
      <c r="O609" s="84"/>
      <c r="P609" s="213">
        <f>O609*H609</f>
        <v>0</v>
      </c>
      <c r="Q609" s="213">
        <v>0</v>
      </c>
      <c r="R609" s="213">
        <f>Q609*H609</f>
        <v>0</v>
      </c>
      <c r="S609" s="213">
        <v>0.0020999999999999999</v>
      </c>
      <c r="T609" s="214">
        <f>S609*H609</f>
        <v>0.0083999999999999995</v>
      </c>
      <c r="U609" s="38"/>
      <c r="V609" s="38"/>
      <c r="W609" s="38"/>
      <c r="X609" s="38"/>
      <c r="Y609" s="38"/>
      <c r="Z609" s="38"/>
      <c r="AA609" s="38"/>
      <c r="AB609" s="38"/>
      <c r="AC609" s="38"/>
      <c r="AD609" s="38"/>
      <c r="AE609" s="38"/>
      <c r="AR609" s="215" t="s">
        <v>126</v>
      </c>
      <c r="AT609" s="215" t="s">
        <v>121</v>
      </c>
      <c r="AU609" s="215" t="s">
        <v>81</v>
      </c>
      <c r="AY609" s="17" t="s">
        <v>119</v>
      </c>
      <c r="BE609" s="216">
        <f>IF(N609="základní",J609,0)</f>
        <v>0</v>
      </c>
      <c r="BF609" s="216">
        <f>IF(N609="snížená",J609,0)</f>
        <v>0</v>
      </c>
      <c r="BG609" s="216">
        <f>IF(N609="zákl. přenesená",J609,0)</f>
        <v>0</v>
      </c>
      <c r="BH609" s="216">
        <f>IF(N609="sníž. přenesená",J609,0)</f>
        <v>0</v>
      </c>
      <c r="BI609" s="216">
        <f>IF(N609="nulová",J609,0)</f>
        <v>0</v>
      </c>
      <c r="BJ609" s="17" t="s">
        <v>77</v>
      </c>
      <c r="BK609" s="216">
        <f>ROUND(I609*H609,2)</f>
        <v>0</v>
      </c>
      <c r="BL609" s="17" t="s">
        <v>126</v>
      </c>
      <c r="BM609" s="215" t="s">
        <v>878</v>
      </c>
    </row>
    <row r="610" s="2" customFormat="1">
      <c r="A610" s="38"/>
      <c r="B610" s="39"/>
      <c r="C610" s="40"/>
      <c r="D610" s="217" t="s">
        <v>128</v>
      </c>
      <c r="E610" s="40"/>
      <c r="F610" s="218" t="s">
        <v>879</v>
      </c>
      <c r="G610" s="40"/>
      <c r="H610" s="40"/>
      <c r="I610" s="219"/>
      <c r="J610" s="40"/>
      <c r="K610" s="40"/>
      <c r="L610" s="44"/>
      <c r="M610" s="220"/>
      <c r="N610" s="221"/>
      <c r="O610" s="84"/>
      <c r="P610" s="84"/>
      <c r="Q610" s="84"/>
      <c r="R610" s="84"/>
      <c r="S610" s="84"/>
      <c r="T610" s="85"/>
      <c r="U610" s="38"/>
      <c r="V610" s="38"/>
      <c r="W610" s="38"/>
      <c r="X610" s="38"/>
      <c r="Y610" s="38"/>
      <c r="Z610" s="38"/>
      <c r="AA610" s="38"/>
      <c r="AB610" s="38"/>
      <c r="AC610" s="38"/>
      <c r="AD610" s="38"/>
      <c r="AE610" s="38"/>
      <c r="AT610" s="17" t="s">
        <v>128</v>
      </c>
      <c r="AU610" s="17" t="s">
        <v>81</v>
      </c>
    </row>
    <row r="611" s="12" customFormat="1" ht="22.8" customHeight="1">
      <c r="A611" s="12"/>
      <c r="B611" s="188"/>
      <c r="C611" s="189"/>
      <c r="D611" s="190" t="s">
        <v>71</v>
      </c>
      <c r="E611" s="202" t="s">
        <v>880</v>
      </c>
      <c r="F611" s="202" t="s">
        <v>881</v>
      </c>
      <c r="G611" s="189"/>
      <c r="H611" s="189"/>
      <c r="I611" s="192"/>
      <c r="J611" s="203">
        <f>BK611</f>
        <v>0</v>
      </c>
      <c r="K611" s="189"/>
      <c r="L611" s="194"/>
      <c r="M611" s="195"/>
      <c r="N611" s="196"/>
      <c r="O611" s="196"/>
      <c r="P611" s="197">
        <f>SUM(P612:P624)</f>
        <v>0</v>
      </c>
      <c r="Q611" s="196"/>
      <c r="R611" s="197">
        <f>SUM(R612:R624)</f>
        <v>0</v>
      </c>
      <c r="S611" s="196"/>
      <c r="T611" s="198">
        <f>SUM(T612:T624)</f>
        <v>0</v>
      </c>
      <c r="U611" s="12"/>
      <c r="V611" s="12"/>
      <c r="W611" s="12"/>
      <c r="X611" s="12"/>
      <c r="Y611" s="12"/>
      <c r="Z611" s="12"/>
      <c r="AA611" s="12"/>
      <c r="AB611" s="12"/>
      <c r="AC611" s="12"/>
      <c r="AD611" s="12"/>
      <c r="AE611" s="12"/>
      <c r="AR611" s="199" t="s">
        <v>77</v>
      </c>
      <c r="AT611" s="200" t="s">
        <v>71</v>
      </c>
      <c r="AU611" s="200" t="s">
        <v>77</v>
      </c>
      <c r="AY611" s="199" t="s">
        <v>119</v>
      </c>
      <c r="BK611" s="201">
        <f>SUM(BK612:BK624)</f>
        <v>0</v>
      </c>
    </row>
    <row r="612" s="2" customFormat="1" ht="24.15" customHeight="1">
      <c r="A612" s="38"/>
      <c r="B612" s="39"/>
      <c r="C612" s="204" t="s">
        <v>882</v>
      </c>
      <c r="D612" s="204" t="s">
        <v>121</v>
      </c>
      <c r="E612" s="205" t="s">
        <v>883</v>
      </c>
      <c r="F612" s="206" t="s">
        <v>884</v>
      </c>
      <c r="G612" s="207" t="s">
        <v>380</v>
      </c>
      <c r="H612" s="208">
        <v>0.29299999999999998</v>
      </c>
      <c r="I612" s="209"/>
      <c r="J612" s="210">
        <f>ROUND(I612*H612,2)</f>
        <v>0</v>
      </c>
      <c r="K612" s="206" t="s">
        <v>125</v>
      </c>
      <c r="L612" s="44"/>
      <c r="M612" s="211" t="s">
        <v>19</v>
      </c>
      <c r="N612" s="212" t="s">
        <v>43</v>
      </c>
      <c r="O612" s="84"/>
      <c r="P612" s="213">
        <f>O612*H612</f>
        <v>0</v>
      </c>
      <c r="Q612" s="213">
        <v>0</v>
      </c>
      <c r="R612" s="213">
        <f>Q612*H612</f>
        <v>0</v>
      </c>
      <c r="S612" s="213">
        <v>0</v>
      </c>
      <c r="T612" s="214">
        <f>S612*H612</f>
        <v>0</v>
      </c>
      <c r="U612" s="38"/>
      <c r="V612" s="38"/>
      <c r="W612" s="38"/>
      <c r="X612" s="38"/>
      <c r="Y612" s="38"/>
      <c r="Z612" s="38"/>
      <c r="AA612" s="38"/>
      <c r="AB612" s="38"/>
      <c r="AC612" s="38"/>
      <c r="AD612" s="38"/>
      <c r="AE612" s="38"/>
      <c r="AR612" s="215" t="s">
        <v>126</v>
      </c>
      <c r="AT612" s="215" t="s">
        <v>121</v>
      </c>
      <c r="AU612" s="215" t="s">
        <v>81</v>
      </c>
      <c r="AY612" s="17" t="s">
        <v>119</v>
      </c>
      <c r="BE612" s="216">
        <f>IF(N612="základní",J612,0)</f>
        <v>0</v>
      </c>
      <c r="BF612" s="216">
        <f>IF(N612="snížená",J612,0)</f>
        <v>0</v>
      </c>
      <c r="BG612" s="216">
        <f>IF(N612="zákl. přenesená",J612,0)</f>
        <v>0</v>
      </c>
      <c r="BH612" s="216">
        <f>IF(N612="sníž. přenesená",J612,0)</f>
        <v>0</v>
      </c>
      <c r="BI612" s="216">
        <f>IF(N612="nulová",J612,0)</f>
        <v>0</v>
      </c>
      <c r="BJ612" s="17" t="s">
        <v>77</v>
      </c>
      <c r="BK612" s="216">
        <f>ROUND(I612*H612,2)</f>
        <v>0</v>
      </c>
      <c r="BL612" s="17" t="s">
        <v>126</v>
      </c>
      <c r="BM612" s="215" t="s">
        <v>885</v>
      </c>
    </row>
    <row r="613" s="2" customFormat="1">
      <c r="A613" s="38"/>
      <c r="B613" s="39"/>
      <c r="C613" s="40"/>
      <c r="D613" s="217" t="s">
        <v>128</v>
      </c>
      <c r="E613" s="40"/>
      <c r="F613" s="218" t="s">
        <v>886</v>
      </c>
      <c r="G613" s="40"/>
      <c r="H613" s="40"/>
      <c r="I613" s="219"/>
      <c r="J613" s="40"/>
      <c r="K613" s="40"/>
      <c r="L613" s="44"/>
      <c r="M613" s="220"/>
      <c r="N613" s="221"/>
      <c r="O613" s="84"/>
      <c r="P613" s="84"/>
      <c r="Q613" s="84"/>
      <c r="R613" s="84"/>
      <c r="S613" s="84"/>
      <c r="T613" s="85"/>
      <c r="U613" s="38"/>
      <c r="V613" s="38"/>
      <c r="W613" s="38"/>
      <c r="X613" s="38"/>
      <c r="Y613" s="38"/>
      <c r="Z613" s="38"/>
      <c r="AA613" s="38"/>
      <c r="AB613" s="38"/>
      <c r="AC613" s="38"/>
      <c r="AD613" s="38"/>
      <c r="AE613" s="38"/>
      <c r="AT613" s="17" t="s">
        <v>128</v>
      </c>
      <c r="AU613" s="17" t="s">
        <v>81</v>
      </c>
    </row>
    <row r="614" s="2" customFormat="1" ht="24.15" customHeight="1">
      <c r="A614" s="38"/>
      <c r="B614" s="39"/>
      <c r="C614" s="204" t="s">
        <v>887</v>
      </c>
      <c r="D614" s="204" t="s">
        <v>121</v>
      </c>
      <c r="E614" s="205" t="s">
        <v>888</v>
      </c>
      <c r="F614" s="206" t="s">
        <v>889</v>
      </c>
      <c r="G614" s="207" t="s">
        <v>380</v>
      </c>
      <c r="H614" s="208">
        <v>2628.9810000000002</v>
      </c>
      <c r="I614" s="209"/>
      <c r="J614" s="210">
        <f>ROUND(I614*H614,2)</f>
        <v>0</v>
      </c>
      <c r="K614" s="206" t="s">
        <v>125</v>
      </c>
      <c r="L614" s="44"/>
      <c r="M614" s="211" t="s">
        <v>19</v>
      </c>
      <c r="N614" s="212" t="s">
        <v>43</v>
      </c>
      <c r="O614" s="84"/>
      <c r="P614" s="213">
        <f>O614*H614</f>
        <v>0</v>
      </c>
      <c r="Q614" s="213">
        <v>0</v>
      </c>
      <c r="R614" s="213">
        <f>Q614*H614</f>
        <v>0</v>
      </c>
      <c r="S614" s="213">
        <v>0</v>
      </c>
      <c r="T614" s="214">
        <f>S614*H614</f>
        <v>0</v>
      </c>
      <c r="U614" s="38"/>
      <c r="V614" s="38"/>
      <c r="W614" s="38"/>
      <c r="X614" s="38"/>
      <c r="Y614" s="38"/>
      <c r="Z614" s="38"/>
      <c r="AA614" s="38"/>
      <c r="AB614" s="38"/>
      <c r="AC614" s="38"/>
      <c r="AD614" s="38"/>
      <c r="AE614" s="38"/>
      <c r="AR614" s="215" t="s">
        <v>126</v>
      </c>
      <c r="AT614" s="215" t="s">
        <v>121</v>
      </c>
      <c r="AU614" s="215" t="s">
        <v>81</v>
      </c>
      <c r="AY614" s="17" t="s">
        <v>119</v>
      </c>
      <c r="BE614" s="216">
        <f>IF(N614="základní",J614,0)</f>
        <v>0</v>
      </c>
      <c r="BF614" s="216">
        <f>IF(N614="snížená",J614,0)</f>
        <v>0</v>
      </c>
      <c r="BG614" s="216">
        <f>IF(N614="zákl. přenesená",J614,0)</f>
        <v>0</v>
      </c>
      <c r="BH614" s="216">
        <f>IF(N614="sníž. přenesená",J614,0)</f>
        <v>0</v>
      </c>
      <c r="BI614" s="216">
        <f>IF(N614="nulová",J614,0)</f>
        <v>0</v>
      </c>
      <c r="BJ614" s="17" t="s">
        <v>77</v>
      </c>
      <c r="BK614" s="216">
        <f>ROUND(I614*H614,2)</f>
        <v>0</v>
      </c>
      <c r="BL614" s="17" t="s">
        <v>126</v>
      </c>
      <c r="BM614" s="215" t="s">
        <v>890</v>
      </c>
    </row>
    <row r="615" s="2" customFormat="1">
      <c r="A615" s="38"/>
      <c r="B615" s="39"/>
      <c r="C615" s="40"/>
      <c r="D615" s="217" t="s">
        <v>128</v>
      </c>
      <c r="E615" s="40"/>
      <c r="F615" s="218" t="s">
        <v>891</v>
      </c>
      <c r="G615" s="40"/>
      <c r="H615" s="40"/>
      <c r="I615" s="219"/>
      <c r="J615" s="40"/>
      <c r="K615" s="40"/>
      <c r="L615" s="44"/>
      <c r="M615" s="220"/>
      <c r="N615" s="221"/>
      <c r="O615" s="84"/>
      <c r="P615" s="84"/>
      <c r="Q615" s="84"/>
      <c r="R615" s="84"/>
      <c r="S615" s="84"/>
      <c r="T615" s="85"/>
      <c r="U615" s="38"/>
      <c r="V615" s="38"/>
      <c r="W615" s="38"/>
      <c r="X615" s="38"/>
      <c r="Y615" s="38"/>
      <c r="Z615" s="38"/>
      <c r="AA615" s="38"/>
      <c r="AB615" s="38"/>
      <c r="AC615" s="38"/>
      <c r="AD615" s="38"/>
      <c r="AE615" s="38"/>
      <c r="AT615" s="17" t="s">
        <v>128</v>
      </c>
      <c r="AU615" s="17" t="s">
        <v>81</v>
      </c>
    </row>
    <row r="616" s="2" customFormat="1" ht="24.15" customHeight="1">
      <c r="A616" s="38"/>
      <c r="B616" s="39"/>
      <c r="C616" s="204" t="s">
        <v>892</v>
      </c>
      <c r="D616" s="204" t="s">
        <v>121</v>
      </c>
      <c r="E616" s="205" t="s">
        <v>893</v>
      </c>
      <c r="F616" s="206" t="s">
        <v>894</v>
      </c>
      <c r="G616" s="207" t="s">
        <v>380</v>
      </c>
      <c r="H616" s="208">
        <v>23660.829000000002</v>
      </c>
      <c r="I616" s="209"/>
      <c r="J616" s="210">
        <f>ROUND(I616*H616,2)</f>
        <v>0</v>
      </c>
      <c r="K616" s="206" t="s">
        <v>125</v>
      </c>
      <c r="L616" s="44"/>
      <c r="M616" s="211" t="s">
        <v>19</v>
      </c>
      <c r="N616" s="212" t="s">
        <v>43</v>
      </c>
      <c r="O616" s="84"/>
      <c r="P616" s="213">
        <f>O616*H616</f>
        <v>0</v>
      </c>
      <c r="Q616" s="213">
        <v>0</v>
      </c>
      <c r="R616" s="213">
        <f>Q616*H616</f>
        <v>0</v>
      </c>
      <c r="S616" s="213">
        <v>0</v>
      </c>
      <c r="T616" s="214">
        <f>S616*H616</f>
        <v>0</v>
      </c>
      <c r="U616" s="38"/>
      <c r="V616" s="38"/>
      <c r="W616" s="38"/>
      <c r="X616" s="38"/>
      <c r="Y616" s="38"/>
      <c r="Z616" s="38"/>
      <c r="AA616" s="38"/>
      <c r="AB616" s="38"/>
      <c r="AC616" s="38"/>
      <c r="AD616" s="38"/>
      <c r="AE616" s="38"/>
      <c r="AR616" s="215" t="s">
        <v>126</v>
      </c>
      <c r="AT616" s="215" t="s">
        <v>121</v>
      </c>
      <c r="AU616" s="215" t="s">
        <v>81</v>
      </c>
      <c r="AY616" s="17" t="s">
        <v>119</v>
      </c>
      <c r="BE616" s="216">
        <f>IF(N616="základní",J616,0)</f>
        <v>0</v>
      </c>
      <c r="BF616" s="216">
        <f>IF(N616="snížená",J616,0)</f>
        <v>0</v>
      </c>
      <c r="BG616" s="216">
        <f>IF(N616="zákl. přenesená",J616,0)</f>
        <v>0</v>
      </c>
      <c r="BH616" s="216">
        <f>IF(N616="sníž. přenesená",J616,0)</f>
        <v>0</v>
      </c>
      <c r="BI616" s="216">
        <f>IF(N616="nulová",J616,0)</f>
        <v>0</v>
      </c>
      <c r="BJ616" s="17" t="s">
        <v>77</v>
      </c>
      <c r="BK616" s="216">
        <f>ROUND(I616*H616,2)</f>
        <v>0</v>
      </c>
      <c r="BL616" s="17" t="s">
        <v>126</v>
      </c>
      <c r="BM616" s="215" t="s">
        <v>895</v>
      </c>
    </row>
    <row r="617" s="2" customFormat="1">
      <c r="A617" s="38"/>
      <c r="B617" s="39"/>
      <c r="C617" s="40"/>
      <c r="D617" s="217" t="s">
        <v>128</v>
      </c>
      <c r="E617" s="40"/>
      <c r="F617" s="218" t="s">
        <v>896</v>
      </c>
      <c r="G617" s="40"/>
      <c r="H617" s="40"/>
      <c r="I617" s="219"/>
      <c r="J617" s="40"/>
      <c r="K617" s="40"/>
      <c r="L617" s="44"/>
      <c r="M617" s="220"/>
      <c r="N617" s="221"/>
      <c r="O617" s="84"/>
      <c r="P617" s="84"/>
      <c r="Q617" s="84"/>
      <c r="R617" s="84"/>
      <c r="S617" s="84"/>
      <c r="T617" s="85"/>
      <c r="U617" s="38"/>
      <c r="V617" s="38"/>
      <c r="W617" s="38"/>
      <c r="X617" s="38"/>
      <c r="Y617" s="38"/>
      <c r="Z617" s="38"/>
      <c r="AA617" s="38"/>
      <c r="AB617" s="38"/>
      <c r="AC617" s="38"/>
      <c r="AD617" s="38"/>
      <c r="AE617" s="38"/>
      <c r="AT617" s="17" t="s">
        <v>128</v>
      </c>
      <c r="AU617" s="17" t="s">
        <v>81</v>
      </c>
    </row>
    <row r="618" s="14" customFormat="1">
      <c r="A618" s="14"/>
      <c r="B618" s="234"/>
      <c r="C618" s="235"/>
      <c r="D618" s="222" t="s">
        <v>132</v>
      </c>
      <c r="E618" s="235"/>
      <c r="F618" s="237" t="s">
        <v>897</v>
      </c>
      <c r="G618" s="235"/>
      <c r="H618" s="238">
        <v>23660.829000000002</v>
      </c>
      <c r="I618" s="239"/>
      <c r="J618" s="235"/>
      <c r="K618" s="235"/>
      <c r="L618" s="240"/>
      <c r="M618" s="241"/>
      <c r="N618" s="242"/>
      <c r="O618" s="242"/>
      <c r="P618" s="242"/>
      <c r="Q618" s="242"/>
      <c r="R618" s="242"/>
      <c r="S618" s="242"/>
      <c r="T618" s="243"/>
      <c r="U618" s="14"/>
      <c r="V618" s="14"/>
      <c r="W618" s="14"/>
      <c r="X618" s="14"/>
      <c r="Y618" s="14"/>
      <c r="Z618" s="14"/>
      <c r="AA618" s="14"/>
      <c r="AB618" s="14"/>
      <c r="AC618" s="14"/>
      <c r="AD618" s="14"/>
      <c r="AE618" s="14"/>
      <c r="AT618" s="244" t="s">
        <v>132</v>
      </c>
      <c r="AU618" s="244" t="s">
        <v>81</v>
      </c>
      <c r="AV618" s="14" t="s">
        <v>81</v>
      </c>
      <c r="AW618" s="14" t="s">
        <v>4</v>
      </c>
      <c r="AX618" s="14" t="s">
        <v>77</v>
      </c>
      <c r="AY618" s="244" t="s">
        <v>119</v>
      </c>
    </row>
    <row r="619" s="2" customFormat="1" ht="24.15" customHeight="1">
      <c r="A619" s="38"/>
      <c r="B619" s="39"/>
      <c r="C619" s="204" t="s">
        <v>898</v>
      </c>
      <c r="D619" s="204" t="s">
        <v>121</v>
      </c>
      <c r="E619" s="205" t="s">
        <v>899</v>
      </c>
      <c r="F619" s="206" t="s">
        <v>900</v>
      </c>
      <c r="G619" s="207" t="s">
        <v>380</v>
      </c>
      <c r="H619" s="208">
        <v>327.20499999999998</v>
      </c>
      <c r="I619" s="209"/>
      <c r="J619" s="210">
        <f>ROUND(I619*H619,2)</f>
        <v>0</v>
      </c>
      <c r="K619" s="206" t="s">
        <v>125</v>
      </c>
      <c r="L619" s="44"/>
      <c r="M619" s="211" t="s">
        <v>19</v>
      </c>
      <c r="N619" s="212" t="s">
        <v>43</v>
      </c>
      <c r="O619" s="84"/>
      <c r="P619" s="213">
        <f>O619*H619</f>
        <v>0</v>
      </c>
      <c r="Q619" s="213">
        <v>0</v>
      </c>
      <c r="R619" s="213">
        <f>Q619*H619</f>
        <v>0</v>
      </c>
      <c r="S619" s="213">
        <v>0</v>
      </c>
      <c r="T619" s="214">
        <f>S619*H619</f>
        <v>0</v>
      </c>
      <c r="U619" s="38"/>
      <c r="V619" s="38"/>
      <c r="W619" s="38"/>
      <c r="X619" s="38"/>
      <c r="Y619" s="38"/>
      <c r="Z619" s="38"/>
      <c r="AA619" s="38"/>
      <c r="AB619" s="38"/>
      <c r="AC619" s="38"/>
      <c r="AD619" s="38"/>
      <c r="AE619" s="38"/>
      <c r="AR619" s="215" t="s">
        <v>126</v>
      </c>
      <c r="AT619" s="215" t="s">
        <v>121</v>
      </c>
      <c r="AU619" s="215" t="s">
        <v>81</v>
      </c>
      <c r="AY619" s="17" t="s">
        <v>119</v>
      </c>
      <c r="BE619" s="216">
        <f>IF(N619="základní",J619,0)</f>
        <v>0</v>
      </c>
      <c r="BF619" s="216">
        <f>IF(N619="snížená",J619,0)</f>
        <v>0</v>
      </c>
      <c r="BG619" s="216">
        <f>IF(N619="zákl. přenesená",J619,0)</f>
        <v>0</v>
      </c>
      <c r="BH619" s="216">
        <f>IF(N619="sníž. přenesená",J619,0)</f>
        <v>0</v>
      </c>
      <c r="BI619" s="216">
        <f>IF(N619="nulová",J619,0)</f>
        <v>0</v>
      </c>
      <c r="BJ619" s="17" t="s">
        <v>77</v>
      </c>
      <c r="BK619" s="216">
        <f>ROUND(I619*H619,2)</f>
        <v>0</v>
      </c>
      <c r="BL619" s="17" t="s">
        <v>126</v>
      </c>
      <c r="BM619" s="215" t="s">
        <v>901</v>
      </c>
    </row>
    <row r="620" s="2" customFormat="1">
      <c r="A620" s="38"/>
      <c r="B620" s="39"/>
      <c r="C620" s="40"/>
      <c r="D620" s="217" t="s">
        <v>128</v>
      </c>
      <c r="E620" s="40"/>
      <c r="F620" s="218" t="s">
        <v>902</v>
      </c>
      <c r="G620" s="40"/>
      <c r="H620" s="40"/>
      <c r="I620" s="219"/>
      <c r="J620" s="40"/>
      <c r="K620" s="40"/>
      <c r="L620" s="44"/>
      <c r="M620" s="220"/>
      <c r="N620" s="221"/>
      <c r="O620" s="84"/>
      <c r="P620" s="84"/>
      <c r="Q620" s="84"/>
      <c r="R620" s="84"/>
      <c r="S620" s="84"/>
      <c r="T620" s="85"/>
      <c r="U620" s="38"/>
      <c r="V620" s="38"/>
      <c r="W620" s="38"/>
      <c r="X620" s="38"/>
      <c r="Y620" s="38"/>
      <c r="Z620" s="38"/>
      <c r="AA620" s="38"/>
      <c r="AB620" s="38"/>
      <c r="AC620" s="38"/>
      <c r="AD620" s="38"/>
      <c r="AE620" s="38"/>
      <c r="AT620" s="17" t="s">
        <v>128</v>
      </c>
      <c r="AU620" s="17" t="s">
        <v>81</v>
      </c>
    </row>
    <row r="621" s="2" customFormat="1" ht="24.15" customHeight="1">
      <c r="A621" s="38"/>
      <c r="B621" s="39"/>
      <c r="C621" s="204" t="s">
        <v>903</v>
      </c>
      <c r="D621" s="204" t="s">
        <v>121</v>
      </c>
      <c r="E621" s="205" t="s">
        <v>904</v>
      </c>
      <c r="F621" s="206" t="s">
        <v>379</v>
      </c>
      <c r="G621" s="207" t="s">
        <v>380</v>
      </c>
      <c r="H621" s="208">
        <v>1307.6949999999999</v>
      </c>
      <c r="I621" s="209"/>
      <c r="J621" s="210">
        <f>ROUND(I621*H621,2)</f>
        <v>0</v>
      </c>
      <c r="K621" s="206" t="s">
        <v>125</v>
      </c>
      <c r="L621" s="44"/>
      <c r="M621" s="211" t="s">
        <v>19</v>
      </c>
      <c r="N621" s="212" t="s">
        <v>43</v>
      </c>
      <c r="O621" s="84"/>
      <c r="P621" s="213">
        <f>O621*H621</f>
        <v>0</v>
      </c>
      <c r="Q621" s="213">
        <v>0</v>
      </c>
      <c r="R621" s="213">
        <f>Q621*H621</f>
        <v>0</v>
      </c>
      <c r="S621" s="213">
        <v>0</v>
      </c>
      <c r="T621" s="214">
        <f>S621*H621</f>
        <v>0</v>
      </c>
      <c r="U621" s="38"/>
      <c r="V621" s="38"/>
      <c r="W621" s="38"/>
      <c r="X621" s="38"/>
      <c r="Y621" s="38"/>
      <c r="Z621" s="38"/>
      <c r="AA621" s="38"/>
      <c r="AB621" s="38"/>
      <c r="AC621" s="38"/>
      <c r="AD621" s="38"/>
      <c r="AE621" s="38"/>
      <c r="AR621" s="215" t="s">
        <v>126</v>
      </c>
      <c r="AT621" s="215" t="s">
        <v>121</v>
      </c>
      <c r="AU621" s="215" t="s">
        <v>81</v>
      </c>
      <c r="AY621" s="17" t="s">
        <v>119</v>
      </c>
      <c r="BE621" s="216">
        <f>IF(N621="základní",J621,0)</f>
        <v>0</v>
      </c>
      <c r="BF621" s="216">
        <f>IF(N621="snížená",J621,0)</f>
        <v>0</v>
      </c>
      <c r="BG621" s="216">
        <f>IF(N621="zákl. přenesená",J621,0)</f>
        <v>0</v>
      </c>
      <c r="BH621" s="216">
        <f>IF(N621="sníž. přenesená",J621,0)</f>
        <v>0</v>
      </c>
      <c r="BI621" s="216">
        <f>IF(N621="nulová",J621,0)</f>
        <v>0</v>
      </c>
      <c r="BJ621" s="17" t="s">
        <v>77</v>
      </c>
      <c r="BK621" s="216">
        <f>ROUND(I621*H621,2)</f>
        <v>0</v>
      </c>
      <c r="BL621" s="17" t="s">
        <v>126</v>
      </c>
      <c r="BM621" s="215" t="s">
        <v>905</v>
      </c>
    </row>
    <row r="622" s="2" customFormat="1">
      <c r="A622" s="38"/>
      <c r="B622" s="39"/>
      <c r="C622" s="40"/>
      <c r="D622" s="217" t="s">
        <v>128</v>
      </c>
      <c r="E622" s="40"/>
      <c r="F622" s="218" t="s">
        <v>906</v>
      </c>
      <c r="G622" s="40"/>
      <c r="H622" s="40"/>
      <c r="I622" s="219"/>
      <c r="J622" s="40"/>
      <c r="K622" s="40"/>
      <c r="L622" s="44"/>
      <c r="M622" s="220"/>
      <c r="N622" s="221"/>
      <c r="O622" s="84"/>
      <c r="P622" s="84"/>
      <c r="Q622" s="84"/>
      <c r="R622" s="84"/>
      <c r="S622" s="84"/>
      <c r="T622" s="85"/>
      <c r="U622" s="38"/>
      <c r="V622" s="38"/>
      <c r="W622" s="38"/>
      <c r="X622" s="38"/>
      <c r="Y622" s="38"/>
      <c r="Z622" s="38"/>
      <c r="AA622" s="38"/>
      <c r="AB622" s="38"/>
      <c r="AC622" s="38"/>
      <c r="AD622" s="38"/>
      <c r="AE622" s="38"/>
      <c r="AT622" s="17" t="s">
        <v>128</v>
      </c>
      <c r="AU622" s="17" t="s">
        <v>81</v>
      </c>
    </row>
    <row r="623" s="2" customFormat="1" ht="24.15" customHeight="1">
      <c r="A623" s="38"/>
      <c r="B623" s="39"/>
      <c r="C623" s="204" t="s">
        <v>907</v>
      </c>
      <c r="D623" s="204" t="s">
        <v>121</v>
      </c>
      <c r="E623" s="205" t="s">
        <v>908</v>
      </c>
      <c r="F623" s="206" t="s">
        <v>909</v>
      </c>
      <c r="G623" s="207" t="s">
        <v>380</v>
      </c>
      <c r="H623" s="208">
        <v>963.47000000000003</v>
      </c>
      <c r="I623" s="209"/>
      <c r="J623" s="210">
        <f>ROUND(I623*H623,2)</f>
        <v>0</v>
      </c>
      <c r="K623" s="206" t="s">
        <v>125</v>
      </c>
      <c r="L623" s="44"/>
      <c r="M623" s="211" t="s">
        <v>19</v>
      </c>
      <c r="N623" s="212" t="s">
        <v>43</v>
      </c>
      <c r="O623" s="84"/>
      <c r="P623" s="213">
        <f>O623*H623</f>
        <v>0</v>
      </c>
      <c r="Q623" s="213">
        <v>0</v>
      </c>
      <c r="R623" s="213">
        <f>Q623*H623</f>
        <v>0</v>
      </c>
      <c r="S623" s="213">
        <v>0</v>
      </c>
      <c r="T623" s="214">
        <f>S623*H623</f>
        <v>0</v>
      </c>
      <c r="U623" s="38"/>
      <c r="V623" s="38"/>
      <c r="W623" s="38"/>
      <c r="X623" s="38"/>
      <c r="Y623" s="38"/>
      <c r="Z623" s="38"/>
      <c r="AA623" s="38"/>
      <c r="AB623" s="38"/>
      <c r="AC623" s="38"/>
      <c r="AD623" s="38"/>
      <c r="AE623" s="38"/>
      <c r="AR623" s="215" t="s">
        <v>126</v>
      </c>
      <c r="AT623" s="215" t="s">
        <v>121</v>
      </c>
      <c r="AU623" s="215" t="s">
        <v>81</v>
      </c>
      <c r="AY623" s="17" t="s">
        <v>119</v>
      </c>
      <c r="BE623" s="216">
        <f>IF(N623="základní",J623,0)</f>
        <v>0</v>
      </c>
      <c r="BF623" s="216">
        <f>IF(N623="snížená",J623,0)</f>
        <v>0</v>
      </c>
      <c r="BG623" s="216">
        <f>IF(N623="zákl. přenesená",J623,0)</f>
        <v>0</v>
      </c>
      <c r="BH623" s="216">
        <f>IF(N623="sníž. přenesená",J623,0)</f>
        <v>0</v>
      </c>
      <c r="BI623" s="216">
        <f>IF(N623="nulová",J623,0)</f>
        <v>0</v>
      </c>
      <c r="BJ623" s="17" t="s">
        <v>77</v>
      </c>
      <c r="BK623" s="216">
        <f>ROUND(I623*H623,2)</f>
        <v>0</v>
      </c>
      <c r="BL623" s="17" t="s">
        <v>126</v>
      </c>
      <c r="BM623" s="215" t="s">
        <v>910</v>
      </c>
    </row>
    <row r="624" s="2" customFormat="1">
      <c r="A624" s="38"/>
      <c r="B624" s="39"/>
      <c r="C624" s="40"/>
      <c r="D624" s="217" t="s">
        <v>128</v>
      </c>
      <c r="E624" s="40"/>
      <c r="F624" s="218" t="s">
        <v>911</v>
      </c>
      <c r="G624" s="40"/>
      <c r="H624" s="40"/>
      <c r="I624" s="219"/>
      <c r="J624" s="40"/>
      <c r="K624" s="40"/>
      <c r="L624" s="44"/>
      <c r="M624" s="220"/>
      <c r="N624" s="221"/>
      <c r="O624" s="84"/>
      <c r="P624" s="84"/>
      <c r="Q624" s="84"/>
      <c r="R624" s="84"/>
      <c r="S624" s="84"/>
      <c r="T624" s="85"/>
      <c r="U624" s="38"/>
      <c r="V624" s="38"/>
      <c r="W624" s="38"/>
      <c r="X624" s="38"/>
      <c r="Y624" s="38"/>
      <c r="Z624" s="38"/>
      <c r="AA624" s="38"/>
      <c r="AB624" s="38"/>
      <c r="AC624" s="38"/>
      <c r="AD624" s="38"/>
      <c r="AE624" s="38"/>
      <c r="AT624" s="17" t="s">
        <v>128</v>
      </c>
      <c r="AU624" s="17" t="s">
        <v>81</v>
      </c>
    </row>
    <row r="625" s="12" customFormat="1" ht="22.8" customHeight="1">
      <c r="A625" s="12"/>
      <c r="B625" s="188"/>
      <c r="C625" s="189"/>
      <c r="D625" s="190" t="s">
        <v>71</v>
      </c>
      <c r="E625" s="202" t="s">
        <v>912</v>
      </c>
      <c r="F625" s="202" t="s">
        <v>913</v>
      </c>
      <c r="G625" s="189"/>
      <c r="H625" s="189"/>
      <c r="I625" s="192"/>
      <c r="J625" s="203">
        <f>BK625</f>
        <v>0</v>
      </c>
      <c r="K625" s="189"/>
      <c r="L625" s="194"/>
      <c r="M625" s="195"/>
      <c r="N625" s="196"/>
      <c r="O625" s="196"/>
      <c r="P625" s="197">
        <f>SUM(P626:P627)</f>
        <v>0</v>
      </c>
      <c r="Q625" s="196"/>
      <c r="R625" s="197">
        <f>SUM(R626:R627)</f>
        <v>0</v>
      </c>
      <c r="S625" s="196"/>
      <c r="T625" s="198">
        <f>SUM(T626:T627)</f>
        <v>0</v>
      </c>
      <c r="U625" s="12"/>
      <c r="V625" s="12"/>
      <c r="W625" s="12"/>
      <c r="X625" s="12"/>
      <c r="Y625" s="12"/>
      <c r="Z625" s="12"/>
      <c r="AA625" s="12"/>
      <c r="AB625" s="12"/>
      <c r="AC625" s="12"/>
      <c r="AD625" s="12"/>
      <c r="AE625" s="12"/>
      <c r="AR625" s="199" t="s">
        <v>77</v>
      </c>
      <c r="AT625" s="200" t="s">
        <v>71</v>
      </c>
      <c r="AU625" s="200" t="s">
        <v>77</v>
      </c>
      <c r="AY625" s="199" t="s">
        <v>119</v>
      </c>
      <c r="BK625" s="201">
        <f>SUM(BK626:BK627)</f>
        <v>0</v>
      </c>
    </row>
    <row r="626" s="2" customFormat="1" ht="24.15" customHeight="1">
      <c r="A626" s="38"/>
      <c r="B626" s="39"/>
      <c r="C626" s="204" t="s">
        <v>914</v>
      </c>
      <c r="D626" s="204" t="s">
        <v>121</v>
      </c>
      <c r="E626" s="205" t="s">
        <v>915</v>
      </c>
      <c r="F626" s="206" t="s">
        <v>916</v>
      </c>
      <c r="G626" s="207" t="s">
        <v>380</v>
      </c>
      <c r="H626" s="208">
        <v>709.61599999999999</v>
      </c>
      <c r="I626" s="209"/>
      <c r="J626" s="210">
        <f>ROUND(I626*H626,2)</f>
        <v>0</v>
      </c>
      <c r="K626" s="206" t="s">
        <v>125</v>
      </c>
      <c r="L626" s="44"/>
      <c r="M626" s="211" t="s">
        <v>19</v>
      </c>
      <c r="N626" s="212" t="s">
        <v>43</v>
      </c>
      <c r="O626" s="84"/>
      <c r="P626" s="213">
        <f>O626*H626</f>
        <v>0</v>
      </c>
      <c r="Q626" s="213">
        <v>0</v>
      </c>
      <c r="R626" s="213">
        <f>Q626*H626</f>
        <v>0</v>
      </c>
      <c r="S626" s="213">
        <v>0</v>
      </c>
      <c r="T626" s="214">
        <f>S626*H626</f>
        <v>0</v>
      </c>
      <c r="U626" s="38"/>
      <c r="V626" s="38"/>
      <c r="W626" s="38"/>
      <c r="X626" s="38"/>
      <c r="Y626" s="38"/>
      <c r="Z626" s="38"/>
      <c r="AA626" s="38"/>
      <c r="AB626" s="38"/>
      <c r="AC626" s="38"/>
      <c r="AD626" s="38"/>
      <c r="AE626" s="38"/>
      <c r="AR626" s="215" t="s">
        <v>126</v>
      </c>
      <c r="AT626" s="215" t="s">
        <v>121</v>
      </c>
      <c r="AU626" s="215" t="s">
        <v>81</v>
      </c>
      <c r="AY626" s="17" t="s">
        <v>119</v>
      </c>
      <c r="BE626" s="216">
        <f>IF(N626="základní",J626,0)</f>
        <v>0</v>
      </c>
      <c r="BF626" s="216">
        <f>IF(N626="snížená",J626,0)</f>
        <v>0</v>
      </c>
      <c r="BG626" s="216">
        <f>IF(N626="zákl. přenesená",J626,0)</f>
        <v>0</v>
      </c>
      <c r="BH626" s="216">
        <f>IF(N626="sníž. přenesená",J626,0)</f>
        <v>0</v>
      </c>
      <c r="BI626" s="216">
        <f>IF(N626="nulová",J626,0)</f>
        <v>0</v>
      </c>
      <c r="BJ626" s="17" t="s">
        <v>77</v>
      </c>
      <c r="BK626" s="216">
        <f>ROUND(I626*H626,2)</f>
        <v>0</v>
      </c>
      <c r="BL626" s="17" t="s">
        <v>126</v>
      </c>
      <c r="BM626" s="215" t="s">
        <v>917</v>
      </c>
    </row>
    <row r="627" s="2" customFormat="1">
      <c r="A627" s="38"/>
      <c r="B627" s="39"/>
      <c r="C627" s="40"/>
      <c r="D627" s="217" t="s">
        <v>128</v>
      </c>
      <c r="E627" s="40"/>
      <c r="F627" s="218" t="s">
        <v>918</v>
      </c>
      <c r="G627" s="40"/>
      <c r="H627" s="40"/>
      <c r="I627" s="219"/>
      <c r="J627" s="40"/>
      <c r="K627" s="40"/>
      <c r="L627" s="44"/>
      <c r="M627" s="266"/>
      <c r="N627" s="267"/>
      <c r="O627" s="268"/>
      <c r="P627" s="268"/>
      <c r="Q627" s="268"/>
      <c r="R627" s="268"/>
      <c r="S627" s="268"/>
      <c r="T627" s="269"/>
      <c r="U627" s="38"/>
      <c r="V627" s="38"/>
      <c r="W627" s="38"/>
      <c r="X627" s="38"/>
      <c r="Y627" s="38"/>
      <c r="Z627" s="38"/>
      <c r="AA627" s="38"/>
      <c r="AB627" s="38"/>
      <c r="AC627" s="38"/>
      <c r="AD627" s="38"/>
      <c r="AE627" s="38"/>
      <c r="AT627" s="17" t="s">
        <v>128</v>
      </c>
      <c r="AU627" s="17" t="s">
        <v>81</v>
      </c>
    </row>
    <row r="628" s="2" customFormat="1" ht="6.96" customHeight="1">
      <c r="A628" s="38"/>
      <c r="B628" s="59"/>
      <c r="C628" s="60"/>
      <c r="D628" s="60"/>
      <c r="E628" s="60"/>
      <c r="F628" s="60"/>
      <c r="G628" s="60"/>
      <c r="H628" s="60"/>
      <c r="I628" s="60"/>
      <c r="J628" s="60"/>
      <c r="K628" s="60"/>
      <c r="L628" s="44"/>
      <c r="M628" s="38"/>
      <c r="O628" s="38"/>
      <c r="P628" s="38"/>
      <c r="Q628" s="38"/>
      <c r="R628" s="38"/>
      <c r="S628" s="38"/>
      <c r="T628" s="38"/>
      <c r="U628" s="38"/>
      <c r="V628" s="38"/>
      <c r="W628" s="38"/>
      <c r="X628" s="38"/>
      <c r="Y628" s="38"/>
      <c r="Z628" s="38"/>
      <c r="AA628" s="38"/>
      <c r="AB628" s="38"/>
      <c r="AC628" s="38"/>
      <c r="AD628" s="38"/>
      <c r="AE628" s="38"/>
    </row>
  </sheetData>
  <sheetProtection sheet="1" autoFilter="0" formatColumns="0" formatRows="0" objects="1" scenarios="1" spinCount="100000" saltValue="fqoemiD84wYNPRHN0Bpdif/1mbMgGp+vqlp2C7eq5T6b8f8h1fVuayFH3AgJxl/i5hNixxwXle51FfR6yWbIFQ==" hashValue="GCo9EjYI2kYI5vqYsdVZn1EYXDIYYfa+VY45yaQ7O0OnWRwQXss28ZDOv9YaxlRNy3VTJdOTMOcyKV70A1vb1w==" algorithmName="SHA-512" password="CC35"/>
  <autoFilter ref="C88:K627"/>
  <mergeCells count="9">
    <mergeCell ref="E7:H7"/>
    <mergeCell ref="E9:H9"/>
    <mergeCell ref="E18:H18"/>
    <mergeCell ref="E27:H27"/>
    <mergeCell ref="E48:H48"/>
    <mergeCell ref="E50:H50"/>
    <mergeCell ref="E79:H79"/>
    <mergeCell ref="E81:H81"/>
    <mergeCell ref="L2:V2"/>
  </mergeCells>
  <hyperlinks>
    <hyperlink ref="F93" r:id="rId1" display="https://podminky.urs.cz/item/CS_URS_2024_02/113106133"/>
    <hyperlink ref="F98" r:id="rId2" display="https://podminky.urs.cz/item/CS_URS_2024_02/113106134"/>
    <hyperlink ref="F103" r:id="rId3" display="https://podminky.urs.cz/item/CS_URS_2024_02/113106144"/>
    <hyperlink ref="F111" r:id="rId4" display="https://podminky.urs.cz/item/CS_URS_2024_02/113107161"/>
    <hyperlink ref="F116" r:id="rId5" display="https://podminky.urs.cz/item/CS_URS_2024_02/113107162"/>
    <hyperlink ref="F131" r:id="rId6" display="https://podminky.urs.cz/item/CS_URS_2024_02/113107172"/>
    <hyperlink ref="F136" r:id="rId7" display="https://podminky.urs.cz/item/CS_URS_2024_02/113107182"/>
    <hyperlink ref="F141" r:id="rId8" display="https://podminky.urs.cz/item/CS_URS_2024_02/113107183"/>
    <hyperlink ref="F146" r:id="rId9" display="https://podminky.urs.cz/item/CS_URS_2024_02/113107223"/>
    <hyperlink ref="F158" r:id="rId10" display="https://podminky.urs.cz/item/CS_URS_2024_02/113107243"/>
    <hyperlink ref="F167" r:id="rId11" display="https://podminky.urs.cz/item/CS_URS_2024_02/113107322"/>
    <hyperlink ref="F182" r:id="rId12" display="https://podminky.urs.cz/item/CS_URS_2024_02/113107323"/>
    <hyperlink ref="F191" r:id="rId13" display="https://podminky.urs.cz/item/CS_URS_2024_02/113107324"/>
    <hyperlink ref="F196" r:id="rId14" display="https://podminky.urs.cz/item/CS_URS_2024_02/113107332"/>
    <hyperlink ref="F205" r:id="rId15" display="https://podminky.urs.cz/item/CS_URS_2024_02/113107342"/>
    <hyperlink ref="F210" r:id="rId16" display="https://podminky.urs.cz/item/CS_URS_2024_02/113154512"/>
    <hyperlink ref="F228" r:id="rId17" display="https://podminky.urs.cz/item/CS_URS_2024_02/113154518"/>
    <hyperlink ref="F233" r:id="rId18" display="https://podminky.urs.cz/item/CS_URS_2024_02/113154542"/>
    <hyperlink ref="F237" r:id="rId19" display="https://podminky.urs.cz/item/CS_URS_2024_02/113201112"/>
    <hyperlink ref="F239" r:id="rId20" display="https://podminky.urs.cz/item/CS_URS_2024_02/113202111"/>
    <hyperlink ref="F242" r:id="rId21" display="https://podminky.urs.cz/item/CS_URS_2024_02/121151103"/>
    <hyperlink ref="F247" r:id="rId22" display="https://podminky.urs.cz/item/CS_URS_2024_02/121151113"/>
    <hyperlink ref="F259" r:id="rId23" display="https://podminky.urs.cz/item/CS_URS_2024_02/122251101"/>
    <hyperlink ref="F274" r:id="rId24" display="https://podminky.urs.cz/item/CS_URS_2024_02/122251102"/>
    <hyperlink ref="F279" r:id="rId25" display="https://podminky.urs.cz/item/CS_URS_2024_02/122311101"/>
    <hyperlink ref="F287" r:id="rId26" display="https://podminky.urs.cz/item/CS_URS_2024_02/122351102"/>
    <hyperlink ref="F291" r:id="rId27" display="https://podminky.urs.cz/item/CS_URS_2024_02/122351104"/>
    <hyperlink ref="F295" r:id="rId28" display="https://podminky.urs.cz/item/CS_URS_2024_02/122351105"/>
    <hyperlink ref="F299" r:id="rId29" display="https://podminky.urs.cz/item/CS_URS_2024_02/132351101"/>
    <hyperlink ref="F303" r:id="rId30" display="https://podminky.urs.cz/item/CS_URS_2024_02/132351253"/>
    <hyperlink ref="F307" r:id="rId31" display="https://podminky.urs.cz/item/CS_URS_2024_02/151101101"/>
    <hyperlink ref="F310" r:id="rId32" display="https://podminky.urs.cz/item/CS_URS_2024_02/151101111"/>
    <hyperlink ref="F312" r:id="rId33" display="https://podminky.urs.cz/item/CS_URS_2024_02/162751117"/>
    <hyperlink ref="F314" r:id="rId34" display="https://podminky.urs.cz/item/CS_URS_2024_02/162751137"/>
    <hyperlink ref="F316" r:id="rId35" display="https://podminky.urs.cz/item/CS_URS_2024_02/171201231"/>
    <hyperlink ref="F319" r:id="rId36" display="https://podminky.urs.cz/item/CS_URS_2024_02/174151101"/>
    <hyperlink ref="F323" r:id="rId37" display="https://podminky.urs.cz/item/CS_URS_2024_02/175151101"/>
    <hyperlink ref="F329" r:id="rId38" display="https://podminky.urs.cz/item/CS_URS_2024_02/181006111"/>
    <hyperlink ref="F331" r:id="rId39" display="https://podminky.urs.cz/item/CS_URS_2024_02/181411131"/>
    <hyperlink ref="F335" r:id="rId40" display="https://podminky.urs.cz/item/CS_URS_2024_02/181951114"/>
    <hyperlink ref="F343" r:id="rId41" display="https://podminky.urs.cz/item/CS_URS_2024_02/211531111"/>
    <hyperlink ref="F347" r:id="rId42" display="https://podminky.urs.cz/item/CS_URS_2024_02/211971121"/>
    <hyperlink ref="F355" r:id="rId43" display="https://podminky.urs.cz/item/CS_URS_2024_02/339921132"/>
    <hyperlink ref="F359" r:id="rId44" display="https://podminky.urs.cz/item/CS_URS_2024_02/348942132"/>
    <hyperlink ref="F363" r:id="rId45" display="https://podminky.urs.cz/item/CS_URS_2024_02/451573111"/>
    <hyperlink ref="F368" r:id="rId46" display="https://podminky.urs.cz/item/CS_URS_2024_02/564851011"/>
    <hyperlink ref="F372" r:id="rId47" display="https://podminky.urs.cz/item/CS_URS_2024_02/564851111"/>
    <hyperlink ref="F379" r:id="rId48" display="https://podminky.urs.cz/item/CS_URS_2024_02/564861011"/>
    <hyperlink ref="F386" r:id="rId49" display="https://podminky.urs.cz/item/CS_URS_2024_02/564871011"/>
    <hyperlink ref="F395" r:id="rId50" display="https://podminky.urs.cz/item/CS_URS_2024_02/564871111"/>
    <hyperlink ref="F404" r:id="rId51" display="https://podminky.urs.cz/item/CS_URS_2024_02/564871116"/>
    <hyperlink ref="F408" r:id="rId52" display="https://podminky.urs.cz/item/CS_URS_2024_02/565155101"/>
    <hyperlink ref="F412" r:id="rId53" display="https://podminky.urs.cz/item/CS_URS_2024_02/565155121"/>
    <hyperlink ref="F416" r:id="rId54" display="https://podminky.urs.cz/item/CS_URS_2024_02/567132112"/>
    <hyperlink ref="F423" r:id="rId55" display="https://podminky.urs.cz/item/CS_URS_2024_02/571908111"/>
    <hyperlink ref="F425" r:id="rId56" display="https://podminky.urs.cz/item/CS_URS_2024_02/573191111"/>
    <hyperlink ref="F432" r:id="rId57" display="https://podminky.urs.cz/item/CS_URS_2024_02/573231111"/>
    <hyperlink ref="F439" r:id="rId58" display="https://podminky.urs.cz/item/CS_URS_2024_02/577134211"/>
    <hyperlink ref="F443" r:id="rId59" display="https://podminky.urs.cz/item/CS_URS_2024_02/577134221"/>
    <hyperlink ref="F447" r:id="rId60" display="https://podminky.urs.cz/item/CS_URS_2024_02/596211110"/>
    <hyperlink ref="F453" r:id="rId61" display="https://podminky.urs.cz/item/CS_URS_2024_02/596211255"/>
    <hyperlink ref="F459" r:id="rId62" display="https://podminky.urs.cz/item/CS_URS_2024_02/596212210"/>
    <hyperlink ref="F465" r:id="rId63" display="https://podminky.urs.cz/item/CS_URS_2024_02/596212211"/>
    <hyperlink ref="F471" r:id="rId64" display="https://podminky.urs.cz/item/CS_URS_2024_02/596212353"/>
    <hyperlink ref="F477" r:id="rId65" display="https://podminky.urs.cz/item/CS_URS_2024_02/596212355"/>
    <hyperlink ref="F483" r:id="rId66" display="https://podminky.urs.cz/item/CS_URS_2024_02/596212363"/>
    <hyperlink ref="F494" r:id="rId67" display="https://podminky.urs.cz/item/CS_URS_2024_02/596412211"/>
    <hyperlink ref="F501" r:id="rId68" display="https://podminky.urs.cz/item/CS_URS_2024_02/871353122"/>
    <hyperlink ref="F507" r:id="rId69" display="https://podminky.urs.cz/item/CS_URS_2024_02/871365811"/>
    <hyperlink ref="F512" r:id="rId70" display="https://podminky.urs.cz/item/CS_URS_2024_02/895941302"/>
    <hyperlink ref="F515" r:id="rId71" display="https://podminky.urs.cz/item/CS_URS_2024_02/895941313"/>
    <hyperlink ref="F518" r:id="rId72" display="https://podminky.urs.cz/item/CS_URS_2024_02/895941331"/>
    <hyperlink ref="F521" r:id="rId73" display="https://podminky.urs.cz/item/CS_URS_2024_02/899132111"/>
    <hyperlink ref="F523" r:id="rId74" display="https://podminky.urs.cz/item/CS_URS_2024_02/899204112"/>
    <hyperlink ref="F528" r:id="rId75" display="https://podminky.urs.cz/item/CS_URS_2024_02/912112111"/>
    <hyperlink ref="F531" r:id="rId76" display="https://podminky.urs.cz/item/CS_URS_2024_02/914211111"/>
    <hyperlink ref="F536" r:id="rId77" display="https://podminky.urs.cz/item/CS_URS_2024_02/914511111"/>
    <hyperlink ref="F540" r:id="rId78" display="https://podminky.urs.cz/item/CS_URS_2024_02/915221112"/>
    <hyperlink ref="F544" r:id="rId79" display="https://podminky.urs.cz/item/CS_URS_2024_02/915231112"/>
    <hyperlink ref="F548" r:id="rId80" display="https://podminky.urs.cz/item/CS_URS_2024_02/915311111"/>
    <hyperlink ref="F552" r:id="rId81" display="https://podminky.urs.cz/item/CS_URS_2024_02/915611111"/>
    <hyperlink ref="F554" r:id="rId82" display="https://podminky.urs.cz/item/CS_URS_2024_02/915621111"/>
    <hyperlink ref="F557" r:id="rId83" display="https://podminky.urs.cz/item/CS_URS_2024_02/916131213"/>
    <hyperlink ref="F569" r:id="rId84" display="https://podminky.urs.cz/item/CS_URS_2024_02/916133112"/>
    <hyperlink ref="F577" r:id="rId85" display="https://podminky.urs.cz/item/CS_URS_2024_02/916231213"/>
    <hyperlink ref="F581" r:id="rId86" display="https://podminky.urs.cz/item/CS_URS_2024_02/919726123"/>
    <hyperlink ref="F585" r:id="rId87" display="https://podminky.urs.cz/item/CS_URS_2024_02/919732221"/>
    <hyperlink ref="F592" r:id="rId88" display="https://podminky.urs.cz/item/CS_URS_2024_02/919735113"/>
    <hyperlink ref="F594" r:id="rId89" display="https://podminky.urs.cz/item/CS_URS_2024_02/962042320"/>
    <hyperlink ref="F598" r:id="rId90" display="https://podminky.urs.cz/item/CS_URS_2024_02/966005111"/>
    <hyperlink ref="F602" r:id="rId91" display="https://podminky.urs.cz/item/CS_URS_2024_02/966006132"/>
    <hyperlink ref="F606" r:id="rId92" display="https://podminky.urs.cz/item/CS_URS_2024_02/966006211"/>
    <hyperlink ref="F610" r:id="rId93" display="https://podminky.urs.cz/item/CS_URS_2024_02/966006255"/>
    <hyperlink ref="F613" r:id="rId94" display="https://podminky.urs.cz/item/CS_URS_2024_02/997013813"/>
    <hyperlink ref="F615" r:id="rId95" display="https://podminky.urs.cz/item/CS_URS_2024_02/997221561"/>
    <hyperlink ref="F617" r:id="rId96" display="https://podminky.urs.cz/item/CS_URS_2024_02/997221569"/>
    <hyperlink ref="F620" r:id="rId97" display="https://podminky.urs.cz/item/CS_URS_2024_02/997221861"/>
    <hyperlink ref="F622" r:id="rId98" display="https://podminky.urs.cz/item/CS_URS_2024_02/997221873"/>
    <hyperlink ref="F624" r:id="rId99" display="https://podminky.urs.cz/item/CS_URS_2024_02/997221875"/>
    <hyperlink ref="F627" r:id="rId100" display="https://podminky.urs.cz/item/CS_URS_2024_02/9982251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0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83</v>
      </c>
    </row>
    <row r="3" hidden="1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81</v>
      </c>
    </row>
    <row r="4" hidden="1" s="1" customFormat="1" ht="24.96" customHeight="1">
      <c r="B4" s="20"/>
      <c r="D4" s="130" t="s">
        <v>87</v>
      </c>
      <c r="L4" s="20"/>
      <c r="M4" s="131" t="s">
        <v>10</v>
      </c>
      <c r="AT4" s="17" t="s">
        <v>4</v>
      </c>
    </row>
    <row r="5" hidden="1" s="1" customFormat="1" ht="6.96" customHeight="1">
      <c r="B5" s="20"/>
      <c r="L5" s="20"/>
    </row>
    <row r="6" hidden="1" s="1" customFormat="1" ht="12" customHeight="1">
      <c r="B6" s="20"/>
      <c r="D6" s="132" t="s">
        <v>16</v>
      </c>
      <c r="L6" s="20"/>
    </row>
    <row r="7" hidden="1" s="1" customFormat="1" ht="16.5" customHeight="1">
      <c r="B7" s="20"/>
      <c r="E7" s="133" t="str">
        <f>'Rekapitulace stavby'!K6</f>
        <v>Rekonstrukce ul. V domkách, Hudcov_R2</v>
      </c>
      <c r="F7" s="132"/>
      <c r="G7" s="132"/>
      <c r="H7" s="132"/>
      <c r="L7" s="20"/>
    </row>
    <row r="8" hidden="1" s="2" customFormat="1" ht="12" customHeight="1">
      <c r="A8" s="38"/>
      <c r="B8" s="44"/>
      <c r="C8" s="38"/>
      <c r="D8" s="132" t="s">
        <v>88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hidden="1" s="2" customFormat="1" ht="16.5" customHeight="1">
      <c r="A9" s="38"/>
      <c r="B9" s="44"/>
      <c r="C9" s="38"/>
      <c r="D9" s="38"/>
      <c r="E9" s="135" t="s">
        <v>919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hidden="1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hidden="1" s="2" customFormat="1" ht="12" customHeight="1">
      <c r="A11" s="38"/>
      <c r="B11" s="44"/>
      <c r="C11" s="38"/>
      <c r="D11" s="132" t="s">
        <v>18</v>
      </c>
      <c r="E11" s="38"/>
      <c r="F11" s="136" t="s">
        <v>19</v>
      </c>
      <c r="G11" s="38"/>
      <c r="H11" s="38"/>
      <c r="I11" s="132" t="s">
        <v>20</v>
      </c>
      <c r="J11" s="136" t="s">
        <v>19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hidden="1" s="2" customFormat="1" ht="12" customHeight="1">
      <c r="A12" s="38"/>
      <c r="B12" s="44"/>
      <c r="C12" s="38"/>
      <c r="D12" s="132" t="s">
        <v>21</v>
      </c>
      <c r="E12" s="38"/>
      <c r="F12" s="136" t="s">
        <v>22</v>
      </c>
      <c r="G12" s="38"/>
      <c r="H12" s="38"/>
      <c r="I12" s="132" t="s">
        <v>23</v>
      </c>
      <c r="J12" s="137" t="str">
        <f>'Rekapitulace stavby'!AN8</f>
        <v>7. 1. 2025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hidden="1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hidden="1" s="2" customFormat="1" ht="12" customHeight="1">
      <c r="A14" s="38"/>
      <c r="B14" s="44"/>
      <c r="C14" s="38"/>
      <c r="D14" s="132" t="s">
        <v>25</v>
      </c>
      <c r="E14" s="38"/>
      <c r="F14" s="38"/>
      <c r="G14" s="38"/>
      <c r="H14" s="38"/>
      <c r="I14" s="132" t="s">
        <v>26</v>
      </c>
      <c r="J14" s="136" t="s">
        <v>19</v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hidden="1" s="2" customFormat="1" ht="18" customHeight="1">
      <c r="A15" s="38"/>
      <c r="B15" s="44"/>
      <c r="C15" s="38"/>
      <c r="D15" s="38"/>
      <c r="E15" s="136" t="s">
        <v>27</v>
      </c>
      <c r="F15" s="38"/>
      <c r="G15" s="38"/>
      <c r="H15" s="38"/>
      <c r="I15" s="132" t="s">
        <v>28</v>
      </c>
      <c r="J15" s="136" t="s">
        <v>19</v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hidden="1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hidden="1" s="2" customFormat="1" ht="12" customHeight="1">
      <c r="A17" s="38"/>
      <c r="B17" s="44"/>
      <c r="C17" s="38"/>
      <c r="D17" s="132" t="s">
        <v>29</v>
      </c>
      <c r="E17" s="38"/>
      <c r="F17" s="38"/>
      <c r="G17" s="38"/>
      <c r="H17" s="38"/>
      <c r="I17" s="132" t="s">
        <v>26</v>
      </c>
      <c r="J17" s="33" t="str">
        <f>'Rekapitulace stavby'!AN13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hidden="1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6"/>
      <c r="G18" s="136"/>
      <c r="H18" s="136"/>
      <c r="I18" s="132" t="s">
        <v>28</v>
      </c>
      <c r="J18" s="33" t="str">
        <f>'Rekapitulace stavby'!AN14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hidden="1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hidden="1" s="2" customFormat="1" ht="12" customHeight="1">
      <c r="A20" s="38"/>
      <c r="B20" s="44"/>
      <c r="C20" s="38"/>
      <c r="D20" s="132" t="s">
        <v>31</v>
      </c>
      <c r="E20" s="38"/>
      <c r="F20" s="38"/>
      <c r="G20" s="38"/>
      <c r="H20" s="38"/>
      <c r="I20" s="132" t="s">
        <v>26</v>
      </c>
      <c r="J20" s="136" t="s">
        <v>19</v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hidden="1" s="2" customFormat="1" ht="18" customHeight="1">
      <c r="A21" s="38"/>
      <c r="B21" s="44"/>
      <c r="C21" s="38"/>
      <c r="D21" s="38"/>
      <c r="E21" s="136" t="s">
        <v>920</v>
      </c>
      <c r="F21" s="38"/>
      <c r="G21" s="38"/>
      <c r="H21" s="38"/>
      <c r="I21" s="132" t="s">
        <v>28</v>
      </c>
      <c r="J21" s="136" t="s">
        <v>19</v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hidden="1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hidden="1" s="2" customFormat="1" ht="12" customHeight="1">
      <c r="A23" s="38"/>
      <c r="B23" s="44"/>
      <c r="C23" s="38"/>
      <c r="D23" s="132" t="s">
        <v>34</v>
      </c>
      <c r="E23" s="38"/>
      <c r="F23" s="38"/>
      <c r="G23" s="38"/>
      <c r="H23" s="38"/>
      <c r="I23" s="132" t="s">
        <v>26</v>
      </c>
      <c r="J23" s="136" t="s">
        <v>19</v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hidden="1" s="2" customFormat="1" ht="18" customHeight="1">
      <c r="A24" s="38"/>
      <c r="B24" s="44"/>
      <c r="C24" s="38"/>
      <c r="D24" s="38"/>
      <c r="E24" s="136" t="s">
        <v>920</v>
      </c>
      <c r="F24" s="38"/>
      <c r="G24" s="38"/>
      <c r="H24" s="38"/>
      <c r="I24" s="132" t="s">
        <v>28</v>
      </c>
      <c r="J24" s="136" t="s">
        <v>19</v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hidden="1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hidden="1" s="2" customFormat="1" ht="12" customHeight="1">
      <c r="A26" s="38"/>
      <c r="B26" s="44"/>
      <c r="C26" s="38"/>
      <c r="D26" s="132" t="s">
        <v>36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hidden="1" s="8" customFormat="1" ht="16.5" customHeight="1">
      <c r="A27" s="138"/>
      <c r="B27" s="139"/>
      <c r="C27" s="138"/>
      <c r="D27" s="138"/>
      <c r="E27" s="140" t="s">
        <v>19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hidden="1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hidden="1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hidden="1" s="2" customFormat="1" ht="25.44" customHeight="1">
      <c r="A30" s="38"/>
      <c r="B30" s="44"/>
      <c r="C30" s="38"/>
      <c r="D30" s="143" t="s">
        <v>38</v>
      </c>
      <c r="E30" s="38"/>
      <c r="F30" s="38"/>
      <c r="G30" s="38"/>
      <c r="H30" s="38"/>
      <c r="I30" s="38"/>
      <c r="J30" s="144">
        <f>ROUND(J83,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hidden="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hidden="1" s="2" customFormat="1" ht="14.4" customHeight="1">
      <c r="A32" s="38"/>
      <c r="B32" s="44"/>
      <c r="C32" s="38"/>
      <c r="D32" s="38"/>
      <c r="E32" s="38"/>
      <c r="F32" s="145" t="s">
        <v>40</v>
      </c>
      <c r="G32" s="38"/>
      <c r="H32" s="38"/>
      <c r="I32" s="145" t="s">
        <v>39</v>
      </c>
      <c r="J32" s="145" t="s">
        <v>41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14.4" customHeight="1">
      <c r="A33" s="38"/>
      <c r="B33" s="44"/>
      <c r="C33" s="38"/>
      <c r="D33" s="146" t="s">
        <v>42</v>
      </c>
      <c r="E33" s="132" t="s">
        <v>43</v>
      </c>
      <c r="F33" s="147">
        <f>ROUND((SUM(BE83:BE164)),  2)</f>
        <v>0</v>
      </c>
      <c r="G33" s="38"/>
      <c r="H33" s="38"/>
      <c r="I33" s="148">
        <v>0.20999999999999999</v>
      </c>
      <c r="J33" s="147">
        <f>ROUND(((SUM(BE83:BE164))*I33),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132" t="s">
        <v>44</v>
      </c>
      <c r="F34" s="147">
        <f>ROUND((SUM(BF83:BF164)),  2)</f>
        <v>0</v>
      </c>
      <c r="G34" s="38"/>
      <c r="H34" s="38"/>
      <c r="I34" s="148">
        <v>0.12</v>
      </c>
      <c r="J34" s="147">
        <f>ROUND(((SUM(BF83:BF164))*I34),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45</v>
      </c>
      <c r="F35" s="147">
        <f>ROUND((SUM(BG83:BG164)),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46</v>
      </c>
      <c r="F36" s="147">
        <f>ROUND((SUM(BH83:BH164)),  2)</f>
        <v>0</v>
      </c>
      <c r="G36" s="38"/>
      <c r="H36" s="38"/>
      <c r="I36" s="148">
        <v>0.12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47</v>
      </c>
      <c r="F37" s="147">
        <f>ROUND((SUM(BI83:BI164)),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25.44" customHeight="1">
      <c r="A39" s="38"/>
      <c r="B39" s="44"/>
      <c r="C39" s="149"/>
      <c r="D39" s="150" t="s">
        <v>48</v>
      </c>
      <c r="E39" s="151"/>
      <c r="F39" s="151"/>
      <c r="G39" s="152" t="s">
        <v>49</v>
      </c>
      <c r="H39" s="153" t="s">
        <v>50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/>
    <row r="42" hidden="1"/>
    <row r="43" hidden="1"/>
    <row r="44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2" customFormat="1" ht="24.96" customHeight="1">
      <c r="A45" s="38"/>
      <c r="B45" s="39"/>
      <c r="C45" s="23" t="s">
        <v>90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16.5" customHeight="1">
      <c r="A48" s="38"/>
      <c r="B48" s="39"/>
      <c r="C48" s="40"/>
      <c r="D48" s="40"/>
      <c r="E48" s="160" t="str">
        <f>E7</f>
        <v>Rekonstrukce ul. V domkách, Hudcov_R2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88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69" t="str">
        <f>E9</f>
        <v>2 - SO 02 - Osvětlení přechodu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2" customHeight="1">
      <c r="A52" s="38"/>
      <c r="B52" s="39"/>
      <c r="C52" s="32" t="s">
        <v>21</v>
      </c>
      <c r="D52" s="40"/>
      <c r="E52" s="40"/>
      <c r="F52" s="27" t="str">
        <f>F12</f>
        <v>k.ú. Hudcov</v>
      </c>
      <c r="G52" s="40"/>
      <c r="H52" s="40"/>
      <c r="I52" s="32" t="s">
        <v>23</v>
      </c>
      <c r="J52" s="72" t="str">
        <f>IF(J12="","",J12)</f>
        <v>7. 1. 2025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5.15" customHeight="1">
      <c r="A54" s="38"/>
      <c r="B54" s="39"/>
      <c r="C54" s="32" t="s">
        <v>25</v>
      </c>
      <c r="D54" s="40"/>
      <c r="E54" s="40"/>
      <c r="F54" s="27" t="str">
        <f>E15</f>
        <v>Statutární město Teplice</v>
      </c>
      <c r="G54" s="40"/>
      <c r="H54" s="40"/>
      <c r="I54" s="32" t="s">
        <v>31</v>
      </c>
      <c r="J54" s="36" t="str">
        <f>E21</f>
        <v>Hubený Richard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15.15" customHeight="1">
      <c r="A55" s="38"/>
      <c r="B55" s="39"/>
      <c r="C55" s="32" t="s">
        <v>29</v>
      </c>
      <c r="D55" s="40"/>
      <c r="E55" s="40"/>
      <c r="F55" s="27" t="str">
        <f>IF(E18="","",E18)</f>
        <v>Vyplň údaj</v>
      </c>
      <c r="G55" s="40"/>
      <c r="H55" s="40"/>
      <c r="I55" s="32" t="s">
        <v>34</v>
      </c>
      <c r="J55" s="36" t="str">
        <f>E24</f>
        <v>Hubený Richard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29.28" customHeight="1">
      <c r="A57" s="38"/>
      <c r="B57" s="39"/>
      <c r="C57" s="161" t="s">
        <v>91</v>
      </c>
      <c r="D57" s="162"/>
      <c r="E57" s="162"/>
      <c r="F57" s="162"/>
      <c r="G57" s="162"/>
      <c r="H57" s="162"/>
      <c r="I57" s="162"/>
      <c r="J57" s="163" t="s">
        <v>92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22.8" customHeight="1">
      <c r="A59" s="38"/>
      <c r="B59" s="39"/>
      <c r="C59" s="164" t="s">
        <v>70</v>
      </c>
      <c r="D59" s="40"/>
      <c r="E59" s="40"/>
      <c r="F59" s="40"/>
      <c r="G59" s="40"/>
      <c r="H59" s="40"/>
      <c r="I59" s="40"/>
      <c r="J59" s="102">
        <f>J83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93</v>
      </c>
    </row>
    <row r="60" s="9" customFormat="1" ht="24.96" customHeight="1">
      <c r="A60" s="9"/>
      <c r="B60" s="165"/>
      <c r="C60" s="166"/>
      <c r="D60" s="167" t="s">
        <v>921</v>
      </c>
      <c r="E60" s="168"/>
      <c r="F60" s="168"/>
      <c r="G60" s="168"/>
      <c r="H60" s="168"/>
      <c r="I60" s="168"/>
      <c r="J60" s="169">
        <f>J84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1"/>
      <c r="C61" s="172"/>
      <c r="D61" s="173" t="s">
        <v>922</v>
      </c>
      <c r="E61" s="174"/>
      <c r="F61" s="174"/>
      <c r="G61" s="174"/>
      <c r="H61" s="174"/>
      <c r="I61" s="174"/>
      <c r="J61" s="175">
        <f>J85</f>
        <v>0</v>
      </c>
      <c r="K61" s="172"/>
      <c r="L61" s="17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1"/>
      <c r="C62" s="172"/>
      <c r="D62" s="173" t="s">
        <v>923</v>
      </c>
      <c r="E62" s="174"/>
      <c r="F62" s="174"/>
      <c r="G62" s="174"/>
      <c r="H62" s="174"/>
      <c r="I62" s="174"/>
      <c r="J62" s="175">
        <f>J135</f>
        <v>0</v>
      </c>
      <c r="K62" s="172"/>
      <c r="L62" s="176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1"/>
      <c r="C63" s="172"/>
      <c r="D63" s="173" t="s">
        <v>924</v>
      </c>
      <c r="E63" s="174"/>
      <c r="F63" s="174"/>
      <c r="G63" s="174"/>
      <c r="H63" s="174"/>
      <c r="I63" s="174"/>
      <c r="J63" s="175">
        <f>J160</f>
        <v>0</v>
      </c>
      <c r="K63" s="172"/>
      <c r="L63" s="176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2" customFormat="1" ht="21.84" customHeight="1">
      <c r="A64" s="38"/>
      <c r="B64" s="39"/>
      <c r="C64" s="40"/>
      <c r="D64" s="40"/>
      <c r="E64" s="40"/>
      <c r="F64" s="40"/>
      <c r="G64" s="40"/>
      <c r="H64" s="40"/>
      <c r="I64" s="40"/>
      <c r="J64" s="40"/>
      <c r="K64" s="40"/>
      <c r="L64" s="134"/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  <c r="AD64" s="38"/>
      <c r="AE64" s="38"/>
    </row>
    <row r="65" s="2" customFormat="1" ht="6.96" customHeight="1">
      <c r="A65" s="38"/>
      <c r="B65" s="59"/>
      <c r="C65" s="60"/>
      <c r="D65" s="60"/>
      <c r="E65" s="60"/>
      <c r="F65" s="60"/>
      <c r="G65" s="60"/>
      <c r="H65" s="60"/>
      <c r="I65" s="60"/>
      <c r="J65" s="60"/>
      <c r="K65" s="60"/>
      <c r="L65" s="134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9" s="2" customFormat="1" ht="6.96" customHeight="1">
      <c r="A69" s="38"/>
      <c r="B69" s="61"/>
      <c r="C69" s="62"/>
      <c r="D69" s="62"/>
      <c r="E69" s="62"/>
      <c r="F69" s="62"/>
      <c r="G69" s="62"/>
      <c r="H69" s="62"/>
      <c r="I69" s="62"/>
      <c r="J69" s="62"/>
      <c r="K69" s="62"/>
      <c r="L69" s="134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0" s="2" customFormat="1" ht="24.96" customHeight="1">
      <c r="A70" s="38"/>
      <c r="B70" s="39"/>
      <c r="C70" s="23" t="s">
        <v>104</v>
      </c>
      <c r="D70" s="40"/>
      <c r="E70" s="40"/>
      <c r="F70" s="40"/>
      <c r="G70" s="40"/>
      <c r="H70" s="40"/>
      <c r="I70" s="40"/>
      <c r="J70" s="40"/>
      <c r="K70" s="40"/>
      <c r="L70" s="134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6.96" customHeight="1">
      <c r="A71" s="38"/>
      <c r="B71" s="39"/>
      <c r="C71" s="40"/>
      <c r="D71" s="40"/>
      <c r="E71" s="40"/>
      <c r="F71" s="40"/>
      <c r="G71" s="40"/>
      <c r="H71" s="40"/>
      <c r="I71" s="40"/>
      <c r="J71" s="40"/>
      <c r="K71" s="40"/>
      <c r="L71" s="13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12" customHeight="1">
      <c r="A72" s="38"/>
      <c r="B72" s="39"/>
      <c r="C72" s="32" t="s">
        <v>16</v>
      </c>
      <c r="D72" s="40"/>
      <c r="E72" s="40"/>
      <c r="F72" s="40"/>
      <c r="G72" s="40"/>
      <c r="H72" s="40"/>
      <c r="I72" s="40"/>
      <c r="J72" s="40"/>
      <c r="K72" s="40"/>
      <c r="L72" s="13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16.5" customHeight="1">
      <c r="A73" s="38"/>
      <c r="B73" s="39"/>
      <c r="C73" s="40"/>
      <c r="D73" s="40"/>
      <c r="E73" s="160" t="str">
        <f>E7</f>
        <v>Rekonstrukce ul. V domkách, Hudcov_R2</v>
      </c>
      <c r="F73" s="32"/>
      <c r="G73" s="32"/>
      <c r="H73" s="32"/>
      <c r="I73" s="40"/>
      <c r="J73" s="40"/>
      <c r="K73" s="40"/>
      <c r="L73" s="13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12" customHeight="1">
      <c r="A74" s="38"/>
      <c r="B74" s="39"/>
      <c r="C74" s="32" t="s">
        <v>88</v>
      </c>
      <c r="D74" s="40"/>
      <c r="E74" s="40"/>
      <c r="F74" s="40"/>
      <c r="G74" s="40"/>
      <c r="H74" s="40"/>
      <c r="I74" s="40"/>
      <c r="J74" s="40"/>
      <c r="K74" s="40"/>
      <c r="L74" s="13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16.5" customHeight="1">
      <c r="A75" s="38"/>
      <c r="B75" s="39"/>
      <c r="C75" s="40"/>
      <c r="D75" s="40"/>
      <c r="E75" s="69" t="str">
        <f>E9</f>
        <v>2 - SO 02 - Osvětlení přechodu</v>
      </c>
      <c r="F75" s="40"/>
      <c r="G75" s="40"/>
      <c r="H75" s="40"/>
      <c r="I75" s="40"/>
      <c r="J75" s="40"/>
      <c r="K75" s="40"/>
      <c r="L75" s="13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6.96" customHeigh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13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2" customHeight="1">
      <c r="A77" s="38"/>
      <c r="B77" s="39"/>
      <c r="C77" s="32" t="s">
        <v>21</v>
      </c>
      <c r="D77" s="40"/>
      <c r="E77" s="40"/>
      <c r="F77" s="27" t="str">
        <f>F12</f>
        <v>k.ú. Hudcov</v>
      </c>
      <c r="G77" s="40"/>
      <c r="H77" s="40"/>
      <c r="I77" s="32" t="s">
        <v>23</v>
      </c>
      <c r="J77" s="72" t="str">
        <f>IF(J12="","",J12)</f>
        <v>7. 1. 2025</v>
      </c>
      <c r="K77" s="40"/>
      <c r="L77" s="13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6.96" customHeight="1">
      <c r="A78" s="38"/>
      <c r="B78" s="39"/>
      <c r="C78" s="40"/>
      <c r="D78" s="40"/>
      <c r="E78" s="40"/>
      <c r="F78" s="40"/>
      <c r="G78" s="40"/>
      <c r="H78" s="40"/>
      <c r="I78" s="40"/>
      <c r="J78" s="40"/>
      <c r="K78" s="40"/>
      <c r="L78" s="13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5.15" customHeight="1">
      <c r="A79" s="38"/>
      <c r="B79" s="39"/>
      <c r="C79" s="32" t="s">
        <v>25</v>
      </c>
      <c r="D79" s="40"/>
      <c r="E79" s="40"/>
      <c r="F79" s="27" t="str">
        <f>E15</f>
        <v>Statutární město Teplice</v>
      </c>
      <c r="G79" s="40"/>
      <c r="H79" s="40"/>
      <c r="I79" s="32" t="s">
        <v>31</v>
      </c>
      <c r="J79" s="36" t="str">
        <f>E21</f>
        <v>Hubený Richard</v>
      </c>
      <c r="K79" s="40"/>
      <c r="L79" s="13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15.15" customHeight="1">
      <c r="A80" s="38"/>
      <c r="B80" s="39"/>
      <c r="C80" s="32" t="s">
        <v>29</v>
      </c>
      <c r="D80" s="40"/>
      <c r="E80" s="40"/>
      <c r="F80" s="27" t="str">
        <f>IF(E18="","",E18)</f>
        <v>Vyplň údaj</v>
      </c>
      <c r="G80" s="40"/>
      <c r="H80" s="40"/>
      <c r="I80" s="32" t="s">
        <v>34</v>
      </c>
      <c r="J80" s="36" t="str">
        <f>E24</f>
        <v>Hubený Richard</v>
      </c>
      <c r="K80" s="40"/>
      <c r="L80" s="13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10.32" customHeight="1">
      <c r="A81" s="38"/>
      <c r="B81" s="39"/>
      <c r="C81" s="40"/>
      <c r="D81" s="40"/>
      <c r="E81" s="40"/>
      <c r="F81" s="40"/>
      <c r="G81" s="40"/>
      <c r="H81" s="40"/>
      <c r="I81" s="40"/>
      <c r="J81" s="40"/>
      <c r="K81" s="40"/>
      <c r="L81" s="13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11" customFormat="1" ht="29.28" customHeight="1">
      <c r="A82" s="177"/>
      <c r="B82" s="178"/>
      <c r="C82" s="179" t="s">
        <v>105</v>
      </c>
      <c r="D82" s="180" t="s">
        <v>57</v>
      </c>
      <c r="E82" s="180" t="s">
        <v>53</v>
      </c>
      <c r="F82" s="180" t="s">
        <v>54</v>
      </c>
      <c r="G82" s="180" t="s">
        <v>106</v>
      </c>
      <c r="H82" s="180" t="s">
        <v>107</v>
      </c>
      <c r="I82" s="180" t="s">
        <v>108</v>
      </c>
      <c r="J82" s="180" t="s">
        <v>92</v>
      </c>
      <c r="K82" s="181" t="s">
        <v>109</v>
      </c>
      <c r="L82" s="182"/>
      <c r="M82" s="92" t="s">
        <v>19</v>
      </c>
      <c r="N82" s="93" t="s">
        <v>42</v>
      </c>
      <c r="O82" s="93" t="s">
        <v>110</v>
      </c>
      <c r="P82" s="93" t="s">
        <v>111</v>
      </c>
      <c r="Q82" s="93" t="s">
        <v>112</v>
      </c>
      <c r="R82" s="93" t="s">
        <v>113</v>
      </c>
      <c r="S82" s="93" t="s">
        <v>114</v>
      </c>
      <c r="T82" s="94" t="s">
        <v>115</v>
      </c>
      <c r="U82" s="177"/>
      <c r="V82" s="177"/>
      <c r="W82" s="177"/>
      <c r="X82" s="177"/>
      <c r="Y82" s="177"/>
      <c r="Z82" s="177"/>
      <c r="AA82" s="177"/>
      <c r="AB82" s="177"/>
      <c r="AC82" s="177"/>
      <c r="AD82" s="177"/>
      <c r="AE82" s="177"/>
    </row>
    <row r="83" s="2" customFormat="1" ht="22.8" customHeight="1">
      <c r="A83" s="38"/>
      <c r="B83" s="39"/>
      <c r="C83" s="99" t="s">
        <v>116</v>
      </c>
      <c r="D83" s="40"/>
      <c r="E83" s="40"/>
      <c r="F83" s="40"/>
      <c r="G83" s="40"/>
      <c r="H83" s="40"/>
      <c r="I83" s="40"/>
      <c r="J83" s="183">
        <f>BK83</f>
        <v>0</v>
      </c>
      <c r="K83" s="40"/>
      <c r="L83" s="44"/>
      <c r="M83" s="95"/>
      <c r="N83" s="184"/>
      <c r="O83" s="96"/>
      <c r="P83" s="185">
        <f>P84</f>
        <v>0</v>
      </c>
      <c r="Q83" s="96"/>
      <c r="R83" s="185">
        <f>R84</f>
        <v>0</v>
      </c>
      <c r="S83" s="96"/>
      <c r="T83" s="186">
        <f>T84</f>
        <v>0</v>
      </c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  <c r="AT83" s="17" t="s">
        <v>71</v>
      </c>
      <c r="AU83" s="17" t="s">
        <v>93</v>
      </c>
      <c r="BK83" s="187">
        <f>BK84</f>
        <v>0</v>
      </c>
    </row>
    <row r="84" s="12" customFormat="1" ht="25.92" customHeight="1">
      <c r="A84" s="12"/>
      <c r="B84" s="188"/>
      <c r="C84" s="189"/>
      <c r="D84" s="190" t="s">
        <v>71</v>
      </c>
      <c r="E84" s="191" t="s">
        <v>925</v>
      </c>
      <c r="F84" s="191" t="s">
        <v>926</v>
      </c>
      <c r="G84" s="189"/>
      <c r="H84" s="189"/>
      <c r="I84" s="192"/>
      <c r="J84" s="193">
        <f>BK84</f>
        <v>0</v>
      </c>
      <c r="K84" s="189"/>
      <c r="L84" s="194"/>
      <c r="M84" s="195"/>
      <c r="N84" s="196"/>
      <c r="O84" s="196"/>
      <c r="P84" s="197">
        <f>P85+P135+P160</f>
        <v>0</v>
      </c>
      <c r="Q84" s="196"/>
      <c r="R84" s="197">
        <f>R85+R135+R160</f>
        <v>0</v>
      </c>
      <c r="S84" s="196"/>
      <c r="T84" s="198">
        <f>T85+T135+T160</f>
        <v>0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199" t="s">
        <v>77</v>
      </c>
      <c r="AT84" s="200" t="s">
        <v>71</v>
      </c>
      <c r="AU84" s="200" t="s">
        <v>72</v>
      </c>
      <c r="AY84" s="199" t="s">
        <v>119</v>
      </c>
      <c r="BK84" s="201">
        <f>BK85+BK135+BK160</f>
        <v>0</v>
      </c>
    </row>
    <row r="85" s="12" customFormat="1" ht="22.8" customHeight="1">
      <c r="A85" s="12"/>
      <c r="B85" s="188"/>
      <c r="C85" s="189"/>
      <c r="D85" s="190" t="s">
        <v>71</v>
      </c>
      <c r="E85" s="202" t="s">
        <v>927</v>
      </c>
      <c r="F85" s="202" t="s">
        <v>928</v>
      </c>
      <c r="G85" s="189"/>
      <c r="H85" s="189"/>
      <c r="I85" s="192"/>
      <c r="J85" s="203">
        <f>BK85</f>
        <v>0</v>
      </c>
      <c r="K85" s="189"/>
      <c r="L85" s="194"/>
      <c r="M85" s="195"/>
      <c r="N85" s="196"/>
      <c r="O85" s="196"/>
      <c r="P85" s="197">
        <f>SUM(P86:P134)</f>
        <v>0</v>
      </c>
      <c r="Q85" s="196"/>
      <c r="R85" s="197">
        <f>SUM(R86:R134)</f>
        <v>0</v>
      </c>
      <c r="S85" s="196"/>
      <c r="T85" s="198">
        <f>SUM(T86:T134)</f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199" t="s">
        <v>141</v>
      </c>
      <c r="AT85" s="200" t="s">
        <v>71</v>
      </c>
      <c r="AU85" s="200" t="s">
        <v>77</v>
      </c>
      <c r="AY85" s="199" t="s">
        <v>119</v>
      </c>
      <c r="BK85" s="201">
        <f>SUM(BK86:BK134)</f>
        <v>0</v>
      </c>
    </row>
    <row r="86" s="2" customFormat="1" ht="16.5" customHeight="1">
      <c r="A86" s="38"/>
      <c r="B86" s="39"/>
      <c r="C86" s="204" t="s">
        <v>77</v>
      </c>
      <c r="D86" s="204" t="s">
        <v>121</v>
      </c>
      <c r="E86" s="205" t="s">
        <v>929</v>
      </c>
      <c r="F86" s="206" t="s">
        <v>930</v>
      </c>
      <c r="G86" s="207" t="s">
        <v>457</v>
      </c>
      <c r="H86" s="208">
        <v>2</v>
      </c>
      <c r="I86" s="209"/>
      <c r="J86" s="210">
        <f>ROUND(I86*H86,2)</f>
        <v>0</v>
      </c>
      <c r="K86" s="206" t="s">
        <v>931</v>
      </c>
      <c r="L86" s="44"/>
      <c r="M86" s="211" t="s">
        <v>19</v>
      </c>
      <c r="N86" s="212" t="s">
        <v>43</v>
      </c>
      <c r="O86" s="84"/>
      <c r="P86" s="213">
        <f>O86*H86</f>
        <v>0</v>
      </c>
      <c r="Q86" s="213">
        <v>0</v>
      </c>
      <c r="R86" s="213">
        <f>Q86*H86</f>
        <v>0</v>
      </c>
      <c r="S86" s="213">
        <v>0</v>
      </c>
      <c r="T86" s="214">
        <f>S86*H86</f>
        <v>0</v>
      </c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R86" s="215" t="s">
        <v>562</v>
      </c>
      <c r="AT86" s="215" t="s">
        <v>121</v>
      </c>
      <c r="AU86" s="215" t="s">
        <v>81</v>
      </c>
      <c r="AY86" s="17" t="s">
        <v>119</v>
      </c>
      <c r="BE86" s="216">
        <f>IF(N86="základní",J86,0)</f>
        <v>0</v>
      </c>
      <c r="BF86" s="216">
        <f>IF(N86="snížená",J86,0)</f>
        <v>0</v>
      </c>
      <c r="BG86" s="216">
        <f>IF(N86="zákl. přenesená",J86,0)</f>
        <v>0</v>
      </c>
      <c r="BH86" s="216">
        <f>IF(N86="sníž. přenesená",J86,0)</f>
        <v>0</v>
      </c>
      <c r="BI86" s="216">
        <f>IF(N86="nulová",J86,0)</f>
        <v>0</v>
      </c>
      <c r="BJ86" s="17" t="s">
        <v>77</v>
      </c>
      <c r="BK86" s="216">
        <f>ROUND(I86*H86,2)</f>
        <v>0</v>
      </c>
      <c r="BL86" s="17" t="s">
        <v>562</v>
      </c>
      <c r="BM86" s="215" t="s">
        <v>81</v>
      </c>
    </row>
    <row r="87" s="2" customFormat="1">
      <c r="A87" s="38"/>
      <c r="B87" s="39"/>
      <c r="C87" s="40"/>
      <c r="D87" s="217" t="s">
        <v>128</v>
      </c>
      <c r="E87" s="40"/>
      <c r="F87" s="218" t="s">
        <v>932</v>
      </c>
      <c r="G87" s="40"/>
      <c r="H87" s="40"/>
      <c r="I87" s="219"/>
      <c r="J87" s="40"/>
      <c r="K87" s="40"/>
      <c r="L87" s="44"/>
      <c r="M87" s="220"/>
      <c r="N87" s="221"/>
      <c r="O87" s="84"/>
      <c r="P87" s="84"/>
      <c r="Q87" s="84"/>
      <c r="R87" s="84"/>
      <c r="S87" s="84"/>
      <c r="T87" s="85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T87" s="17" t="s">
        <v>128</v>
      </c>
      <c r="AU87" s="17" t="s">
        <v>81</v>
      </c>
    </row>
    <row r="88" s="2" customFormat="1" ht="16.5" customHeight="1">
      <c r="A88" s="38"/>
      <c r="B88" s="39"/>
      <c r="C88" s="256" t="s">
        <v>81</v>
      </c>
      <c r="D88" s="256" t="s">
        <v>397</v>
      </c>
      <c r="E88" s="257" t="s">
        <v>933</v>
      </c>
      <c r="F88" s="258" t="s">
        <v>934</v>
      </c>
      <c r="G88" s="259" t="s">
        <v>457</v>
      </c>
      <c r="H88" s="260">
        <v>2</v>
      </c>
      <c r="I88" s="261"/>
      <c r="J88" s="262">
        <f>ROUND(I88*H88,2)</f>
        <v>0</v>
      </c>
      <c r="K88" s="258" t="s">
        <v>931</v>
      </c>
      <c r="L88" s="263"/>
      <c r="M88" s="264" t="s">
        <v>19</v>
      </c>
      <c r="N88" s="265" t="s">
        <v>43</v>
      </c>
      <c r="O88" s="84"/>
      <c r="P88" s="213">
        <f>O88*H88</f>
        <v>0</v>
      </c>
      <c r="Q88" s="213">
        <v>0</v>
      </c>
      <c r="R88" s="213">
        <f>Q88*H88</f>
        <v>0</v>
      </c>
      <c r="S88" s="213">
        <v>0</v>
      </c>
      <c r="T88" s="214">
        <f>S88*H88</f>
        <v>0</v>
      </c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R88" s="215" t="s">
        <v>935</v>
      </c>
      <c r="AT88" s="215" t="s">
        <v>397</v>
      </c>
      <c r="AU88" s="215" t="s">
        <v>81</v>
      </c>
      <c r="AY88" s="17" t="s">
        <v>119</v>
      </c>
      <c r="BE88" s="216">
        <f>IF(N88="základní",J88,0)</f>
        <v>0</v>
      </c>
      <c r="BF88" s="216">
        <f>IF(N88="snížená",J88,0)</f>
        <v>0</v>
      </c>
      <c r="BG88" s="216">
        <f>IF(N88="zákl. přenesená",J88,0)</f>
        <v>0</v>
      </c>
      <c r="BH88" s="216">
        <f>IF(N88="sníž. přenesená",J88,0)</f>
        <v>0</v>
      </c>
      <c r="BI88" s="216">
        <f>IF(N88="nulová",J88,0)</f>
        <v>0</v>
      </c>
      <c r="BJ88" s="17" t="s">
        <v>77</v>
      </c>
      <c r="BK88" s="216">
        <f>ROUND(I88*H88,2)</f>
        <v>0</v>
      </c>
      <c r="BL88" s="17" t="s">
        <v>562</v>
      </c>
      <c r="BM88" s="215" t="s">
        <v>126</v>
      </c>
    </row>
    <row r="89" s="2" customFormat="1">
      <c r="A89" s="38"/>
      <c r="B89" s="39"/>
      <c r="C89" s="40"/>
      <c r="D89" s="222" t="s">
        <v>130</v>
      </c>
      <c r="E89" s="40"/>
      <c r="F89" s="223" t="s">
        <v>936</v>
      </c>
      <c r="G89" s="40"/>
      <c r="H89" s="40"/>
      <c r="I89" s="219"/>
      <c r="J89" s="40"/>
      <c r="K89" s="40"/>
      <c r="L89" s="44"/>
      <c r="M89" s="220"/>
      <c r="N89" s="221"/>
      <c r="O89" s="84"/>
      <c r="P89" s="84"/>
      <c r="Q89" s="84"/>
      <c r="R89" s="84"/>
      <c r="S89" s="84"/>
      <c r="T89" s="85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T89" s="17" t="s">
        <v>130</v>
      </c>
      <c r="AU89" s="17" t="s">
        <v>81</v>
      </c>
    </row>
    <row r="90" s="2" customFormat="1" ht="16.5" customHeight="1">
      <c r="A90" s="38"/>
      <c r="B90" s="39"/>
      <c r="C90" s="256" t="s">
        <v>141</v>
      </c>
      <c r="D90" s="256" t="s">
        <v>397</v>
      </c>
      <c r="E90" s="257" t="s">
        <v>937</v>
      </c>
      <c r="F90" s="258" t="s">
        <v>938</v>
      </c>
      <c r="G90" s="259" t="s">
        <v>457</v>
      </c>
      <c r="H90" s="260">
        <v>2</v>
      </c>
      <c r="I90" s="261"/>
      <c r="J90" s="262">
        <f>ROUND(I90*H90,2)</f>
        <v>0</v>
      </c>
      <c r="K90" s="258" t="s">
        <v>931</v>
      </c>
      <c r="L90" s="263"/>
      <c r="M90" s="264" t="s">
        <v>19</v>
      </c>
      <c r="N90" s="265" t="s">
        <v>43</v>
      </c>
      <c r="O90" s="84"/>
      <c r="P90" s="213">
        <f>O90*H90</f>
        <v>0</v>
      </c>
      <c r="Q90" s="213">
        <v>0</v>
      </c>
      <c r="R90" s="213">
        <f>Q90*H90</f>
        <v>0</v>
      </c>
      <c r="S90" s="213">
        <v>0</v>
      </c>
      <c r="T90" s="214">
        <f>S90*H90</f>
        <v>0</v>
      </c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R90" s="215" t="s">
        <v>935</v>
      </c>
      <c r="AT90" s="215" t="s">
        <v>397</v>
      </c>
      <c r="AU90" s="215" t="s">
        <v>81</v>
      </c>
      <c r="AY90" s="17" t="s">
        <v>119</v>
      </c>
      <c r="BE90" s="216">
        <f>IF(N90="základní",J90,0)</f>
        <v>0</v>
      </c>
      <c r="BF90" s="216">
        <f>IF(N90="snížená",J90,0)</f>
        <v>0</v>
      </c>
      <c r="BG90" s="216">
        <f>IF(N90="zákl. přenesená",J90,0)</f>
        <v>0</v>
      </c>
      <c r="BH90" s="216">
        <f>IF(N90="sníž. přenesená",J90,0)</f>
        <v>0</v>
      </c>
      <c r="BI90" s="216">
        <f>IF(N90="nulová",J90,0)</f>
        <v>0</v>
      </c>
      <c r="BJ90" s="17" t="s">
        <v>77</v>
      </c>
      <c r="BK90" s="216">
        <f>ROUND(I90*H90,2)</f>
        <v>0</v>
      </c>
      <c r="BL90" s="17" t="s">
        <v>562</v>
      </c>
      <c r="BM90" s="215" t="s">
        <v>173</v>
      </c>
    </row>
    <row r="91" s="2" customFormat="1" ht="16.5" customHeight="1">
      <c r="A91" s="38"/>
      <c r="B91" s="39"/>
      <c r="C91" s="204" t="s">
        <v>126</v>
      </c>
      <c r="D91" s="204" t="s">
        <v>121</v>
      </c>
      <c r="E91" s="205" t="s">
        <v>939</v>
      </c>
      <c r="F91" s="206" t="s">
        <v>940</v>
      </c>
      <c r="G91" s="207" t="s">
        <v>457</v>
      </c>
      <c r="H91" s="208">
        <v>2</v>
      </c>
      <c r="I91" s="209"/>
      <c r="J91" s="210">
        <f>ROUND(I91*H91,2)</f>
        <v>0</v>
      </c>
      <c r="K91" s="206" t="s">
        <v>931</v>
      </c>
      <c r="L91" s="44"/>
      <c r="M91" s="211" t="s">
        <v>19</v>
      </c>
      <c r="N91" s="212" t="s">
        <v>43</v>
      </c>
      <c r="O91" s="84"/>
      <c r="P91" s="213">
        <f>O91*H91</f>
        <v>0</v>
      </c>
      <c r="Q91" s="213">
        <v>0</v>
      </c>
      <c r="R91" s="213">
        <f>Q91*H91</f>
        <v>0</v>
      </c>
      <c r="S91" s="213">
        <v>0</v>
      </c>
      <c r="T91" s="214">
        <f>S91*H91</f>
        <v>0</v>
      </c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R91" s="215" t="s">
        <v>562</v>
      </c>
      <c r="AT91" s="215" t="s">
        <v>121</v>
      </c>
      <c r="AU91" s="215" t="s">
        <v>81</v>
      </c>
      <c r="AY91" s="17" t="s">
        <v>119</v>
      </c>
      <c r="BE91" s="216">
        <f>IF(N91="základní",J91,0)</f>
        <v>0</v>
      </c>
      <c r="BF91" s="216">
        <f>IF(N91="snížená",J91,0)</f>
        <v>0</v>
      </c>
      <c r="BG91" s="216">
        <f>IF(N91="zákl. přenesená",J91,0)</f>
        <v>0</v>
      </c>
      <c r="BH91" s="216">
        <f>IF(N91="sníž. přenesená",J91,0)</f>
        <v>0</v>
      </c>
      <c r="BI91" s="216">
        <f>IF(N91="nulová",J91,0)</f>
        <v>0</v>
      </c>
      <c r="BJ91" s="17" t="s">
        <v>77</v>
      </c>
      <c r="BK91" s="216">
        <f>ROUND(I91*H91,2)</f>
        <v>0</v>
      </c>
      <c r="BL91" s="17" t="s">
        <v>562</v>
      </c>
      <c r="BM91" s="215" t="s">
        <v>185</v>
      </c>
    </row>
    <row r="92" s="2" customFormat="1">
      <c r="A92" s="38"/>
      <c r="B92" s="39"/>
      <c r="C92" s="40"/>
      <c r="D92" s="217" t="s">
        <v>128</v>
      </c>
      <c r="E92" s="40"/>
      <c r="F92" s="218" t="s">
        <v>941</v>
      </c>
      <c r="G92" s="40"/>
      <c r="H92" s="40"/>
      <c r="I92" s="219"/>
      <c r="J92" s="40"/>
      <c r="K92" s="40"/>
      <c r="L92" s="44"/>
      <c r="M92" s="220"/>
      <c r="N92" s="221"/>
      <c r="O92" s="84"/>
      <c r="P92" s="84"/>
      <c r="Q92" s="84"/>
      <c r="R92" s="84"/>
      <c r="S92" s="84"/>
      <c r="T92" s="85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T92" s="17" t="s">
        <v>128</v>
      </c>
      <c r="AU92" s="17" t="s">
        <v>81</v>
      </c>
    </row>
    <row r="93" s="2" customFormat="1" ht="16.5" customHeight="1">
      <c r="A93" s="38"/>
      <c r="B93" s="39"/>
      <c r="C93" s="256" t="s">
        <v>158</v>
      </c>
      <c r="D93" s="256" t="s">
        <v>397</v>
      </c>
      <c r="E93" s="257" t="s">
        <v>942</v>
      </c>
      <c r="F93" s="258" t="s">
        <v>943</v>
      </c>
      <c r="G93" s="259" t="s">
        <v>457</v>
      </c>
      <c r="H93" s="260">
        <v>2</v>
      </c>
      <c r="I93" s="261"/>
      <c r="J93" s="262">
        <f>ROUND(I93*H93,2)</f>
        <v>0</v>
      </c>
      <c r="K93" s="258" t="s">
        <v>931</v>
      </c>
      <c r="L93" s="263"/>
      <c r="M93" s="264" t="s">
        <v>19</v>
      </c>
      <c r="N93" s="265" t="s">
        <v>43</v>
      </c>
      <c r="O93" s="84"/>
      <c r="P93" s="213">
        <f>O93*H93</f>
        <v>0</v>
      </c>
      <c r="Q93" s="213">
        <v>0</v>
      </c>
      <c r="R93" s="213">
        <f>Q93*H93</f>
        <v>0</v>
      </c>
      <c r="S93" s="213">
        <v>0</v>
      </c>
      <c r="T93" s="214">
        <f>S93*H93</f>
        <v>0</v>
      </c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R93" s="215" t="s">
        <v>935</v>
      </c>
      <c r="AT93" s="215" t="s">
        <v>397</v>
      </c>
      <c r="AU93" s="215" t="s">
        <v>81</v>
      </c>
      <c r="AY93" s="17" t="s">
        <v>119</v>
      </c>
      <c r="BE93" s="216">
        <f>IF(N93="základní",J93,0)</f>
        <v>0</v>
      </c>
      <c r="BF93" s="216">
        <f>IF(N93="snížená",J93,0)</f>
        <v>0</v>
      </c>
      <c r="BG93" s="216">
        <f>IF(N93="zákl. přenesená",J93,0)</f>
        <v>0</v>
      </c>
      <c r="BH93" s="216">
        <f>IF(N93="sníž. přenesená",J93,0)</f>
        <v>0</v>
      </c>
      <c r="BI93" s="216">
        <f>IF(N93="nulová",J93,0)</f>
        <v>0</v>
      </c>
      <c r="BJ93" s="17" t="s">
        <v>77</v>
      </c>
      <c r="BK93" s="216">
        <f>ROUND(I93*H93,2)</f>
        <v>0</v>
      </c>
      <c r="BL93" s="17" t="s">
        <v>562</v>
      </c>
      <c r="BM93" s="215" t="s">
        <v>203</v>
      </c>
    </row>
    <row r="94" s="2" customFormat="1">
      <c r="A94" s="38"/>
      <c r="B94" s="39"/>
      <c r="C94" s="40"/>
      <c r="D94" s="222" t="s">
        <v>130</v>
      </c>
      <c r="E94" s="40"/>
      <c r="F94" s="223" t="s">
        <v>944</v>
      </c>
      <c r="G94" s="40"/>
      <c r="H94" s="40"/>
      <c r="I94" s="219"/>
      <c r="J94" s="40"/>
      <c r="K94" s="40"/>
      <c r="L94" s="44"/>
      <c r="M94" s="220"/>
      <c r="N94" s="221"/>
      <c r="O94" s="84"/>
      <c r="P94" s="84"/>
      <c r="Q94" s="84"/>
      <c r="R94" s="84"/>
      <c r="S94" s="84"/>
      <c r="T94" s="85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T94" s="17" t="s">
        <v>130</v>
      </c>
      <c r="AU94" s="17" t="s">
        <v>81</v>
      </c>
    </row>
    <row r="95" s="2" customFormat="1" ht="16.5" customHeight="1">
      <c r="A95" s="38"/>
      <c r="B95" s="39"/>
      <c r="C95" s="204" t="s">
        <v>173</v>
      </c>
      <c r="D95" s="204" t="s">
        <v>121</v>
      </c>
      <c r="E95" s="205" t="s">
        <v>945</v>
      </c>
      <c r="F95" s="206" t="s">
        <v>946</v>
      </c>
      <c r="G95" s="207" t="s">
        <v>267</v>
      </c>
      <c r="H95" s="208">
        <v>38</v>
      </c>
      <c r="I95" s="209"/>
      <c r="J95" s="210">
        <f>ROUND(I95*H95,2)</f>
        <v>0</v>
      </c>
      <c r="K95" s="206" t="s">
        <v>931</v>
      </c>
      <c r="L95" s="44"/>
      <c r="M95" s="211" t="s">
        <v>19</v>
      </c>
      <c r="N95" s="212" t="s">
        <v>43</v>
      </c>
      <c r="O95" s="84"/>
      <c r="P95" s="213">
        <f>O95*H95</f>
        <v>0</v>
      </c>
      <c r="Q95" s="213">
        <v>0</v>
      </c>
      <c r="R95" s="213">
        <f>Q95*H95</f>
        <v>0</v>
      </c>
      <c r="S95" s="213">
        <v>0</v>
      </c>
      <c r="T95" s="214">
        <f>S95*H95</f>
        <v>0</v>
      </c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R95" s="215" t="s">
        <v>562</v>
      </c>
      <c r="AT95" s="215" t="s">
        <v>121</v>
      </c>
      <c r="AU95" s="215" t="s">
        <v>81</v>
      </c>
      <c r="AY95" s="17" t="s">
        <v>119</v>
      </c>
      <c r="BE95" s="216">
        <f>IF(N95="základní",J95,0)</f>
        <v>0</v>
      </c>
      <c r="BF95" s="216">
        <f>IF(N95="snížená",J95,0)</f>
        <v>0</v>
      </c>
      <c r="BG95" s="216">
        <f>IF(N95="zákl. přenesená",J95,0)</f>
        <v>0</v>
      </c>
      <c r="BH95" s="216">
        <f>IF(N95="sníž. přenesená",J95,0)</f>
        <v>0</v>
      </c>
      <c r="BI95" s="216">
        <f>IF(N95="nulová",J95,0)</f>
        <v>0</v>
      </c>
      <c r="BJ95" s="17" t="s">
        <v>77</v>
      </c>
      <c r="BK95" s="216">
        <f>ROUND(I95*H95,2)</f>
        <v>0</v>
      </c>
      <c r="BL95" s="17" t="s">
        <v>562</v>
      </c>
      <c r="BM95" s="215" t="s">
        <v>8</v>
      </c>
    </row>
    <row r="96" s="2" customFormat="1">
      <c r="A96" s="38"/>
      <c r="B96" s="39"/>
      <c r="C96" s="40"/>
      <c r="D96" s="217" t="s">
        <v>128</v>
      </c>
      <c r="E96" s="40"/>
      <c r="F96" s="218" t="s">
        <v>947</v>
      </c>
      <c r="G96" s="40"/>
      <c r="H96" s="40"/>
      <c r="I96" s="219"/>
      <c r="J96" s="40"/>
      <c r="K96" s="40"/>
      <c r="L96" s="44"/>
      <c r="M96" s="220"/>
      <c r="N96" s="221"/>
      <c r="O96" s="84"/>
      <c r="P96" s="84"/>
      <c r="Q96" s="84"/>
      <c r="R96" s="84"/>
      <c r="S96" s="84"/>
      <c r="T96" s="85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T96" s="17" t="s">
        <v>128</v>
      </c>
      <c r="AU96" s="17" t="s">
        <v>81</v>
      </c>
    </row>
    <row r="97" s="2" customFormat="1" ht="16.5" customHeight="1">
      <c r="A97" s="38"/>
      <c r="B97" s="39"/>
      <c r="C97" s="256" t="s">
        <v>179</v>
      </c>
      <c r="D97" s="256" t="s">
        <v>397</v>
      </c>
      <c r="E97" s="257" t="s">
        <v>948</v>
      </c>
      <c r="F97" s="258" t="s">
        <v>949</v>
      </c>
      <c r="G97" s="259" t="s">
        <v>267</v>
      </c>
      <c r="H97" s="260">
        <v>38</v>
      </c>
      <c r="I97" s="261"/>
      <c r="J97" s="262">
        <f>ROUND(I97*H97,2)</f>
        <v>0</v>
      </c>
      <c r="K97" s="258" t="s">
        <v>931</v>
      </c>
      <c r="L97" s="263"/>
      <c r="M97" s="264" t="s">
        <v>19</v>
      </c>
      <c r="N97" s="265" t="s">
        <v>43</v>
      </c>
      <c r="O97" s="84"/>
      <c r="P97" s="213">
        <f>O97*H97</f>
        <v>0</v>
      </c>
      <c r="Q97" s="213">
        <v>0</v>
      </c>
      <c r="R97" s="213">
        <f>Q97*H97</f>
        <v>0</v>
      </c>
      <c r="S97" s="213">
        <v>0</v>
      </c>
      <c r="T97" s="214">
        <f>S97*H97</f>
        <v>0</v>
      </c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R97" s="215" t="s">
        <v>935</v>
      </c>
      <c r="AT97" s="215" t="s">
        <v>397</v>
      </c>
      <c r="AU97" s="215" t="s">
        <v>81</v>
      </c>
      <c r="AY97" s="17" t="s">
        <v>119</v>
      </c>
      <c r="BE97" s="216">
        <f>IF(N97="základní",J97,0)</f>
        <v>0</v>
      </c>
      <c r="BF97" s="216">
        <f>IF(N97="snížená",J97,0)</f>
        <v>0</v>
      </c>
      <c r="BG97" s="216">
        <f>IF(N97="zákl. přenesená",J97,0)</f>
        <v>0</v>
      </c>
      <c r="BH97" s="216">
        <f>IF(N97="sníž. přenesená",J97,0)</f>
        <v>0</v>
      </c>
      <c r="BI97" s="216">
        <f>IF(N97="nulová",J97,0)</f>
        <v>0</v>
      </c>
      <c r="BJ97" s="17" t="s">
        <v>77</v>
      </c>
      <c r="BK97" s="216">
        <f>ROUND(I97*H97,2)</f>
        <v>0</v>
      </c>
      <c r="BL97" s="17" t="s">
        <v>562</v>
      </c>
      <c r="BM97" s="215" t="s">
        <v>235</v>
      </c>
    </row>
    <row r="98" s="2" customFormat="1" ht="16.5" customHeight="1">
      <c r="A98" s="38"/>
      <c r="B98" s="39"/>
      <c r="C98" s="204" t="s">
        <v>185</v>
      </c>
      <c r="D98" s="204" t="s">
        <v>121</v>
      </c>
      <c r="E98" s="205" t="s">
        <v>950</v>
      </c>
      <c r="F98" s="206" t="s">
        <v>951</v>
      </c>
      <c r="G98" s="207" t="s">
        <v>457</v>
      </c>
      <c r="H98" s="208">
        <v>2</v>
      </c>
      <c r="I98" s="209"/>
      <c r="J98" s="210">
        <f>ROUND(I98*H98,2)</f>
        <v>0</v>
      </c>
      <c r="K98" s="206" t="s">
        <v>931</v>
      </c>
      <c r="L98" s="44"/>
      <c r="M98" s="211" t="s">
        <v>19</v>
      </c>
      <c r="N98" s="212" t="s">
        <v>43</v>
      </c>
      <c r="O98" s="84"/>
      <c r="P98" s="213">
        <f>O98*H98</f>
        <v>0</v>
      </c>
      <c r="Q98" s="213">
        <v>0</v>
      </c>
      <c r="R98" s="213">
        <f>Q98*H98</f>
        <v>0</v>
      </c>
      <c r="S98" s="213">
        <v>0</v>
      </c>
      <c r="T98" s="214">
        <f>S98*H98</f>
        <v>0</v>
      </c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R98" s="215" t="s">
        <v>562</v>
      </c>
      <c r="AT98" s="215" t="s">
        <v>121</v>
      </c>
      <c r="AU98" s="215" t="s">
        <v>81</v>
      </c>
      <c r="AY98" s="17" t="s">
        <v>119</v>
      </c>
      <c r="BE98" s="216">
        <f>IF(N98="základní",J98,0)</f>
        <v>0</v>
      </c>
      <c r="BF98" s="216">
        <f>IF(N98="snížená",J98,0)</f>
        <v>0</v>
      </c>
      <c r="BG98" s="216">
        <f>IF(N98="zákl. přenesená",J98,0)</f>
        <v>0</v>
      </c>
      <c r="BH98" s="216">
        <f>IF(N98="sníž. přenesená",J98,0)</f>
        <v>0</v>
      </c>
      <c r="BI98" s="216">
        <f>IF(N98="nulová",J98,0)</f>
        <v>0</v>
      </c>
      <c r="BJ98" s="17" t="s">
        <v>77</v>
      </c>
      <c r="BK98" s="216">
        <f>ROUND(I98*H98,2)</f>
        <v>0</v>
      </c>
      <c r="BL98" s="17" t="s">
        <v>562</v>
      </c>
      <c r="BM98" s="215" t="s">
        <v>246</v>
      </c>
    </row>
    <row r="99" s="2" customFormat="1">
      <c r="A99" s="38"/>
      <c r="B99" s="39"/>
      <c r="C99" s="40"/>
      <c r="D99" s="217" t="s">
        <v>128</v>
      </c>
      <c r="E99" s="40"/>
      <c r="F99" s="218" t="s">
        <v>952</v>
      </c>
      <c r="G99" s="40"/>
      <c r="H99" s="40"/>
      <c r="I99" s="219"/>
      <c r="J99" s="40"/>
      <c r="K99" s="40"/>
      <c r="L99" s="44"/>
      <c r="M99" s="220"/>
      <c r="N99" s="221"/>
      <c r="O99" s="84"/>
      <c r="P99" s="84"/>
      <c r="Q99" s="84"/>
      <c r="R99" s="84"/>
      <c r="S99" s="84"/>
      <c r="T99" s="85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T99" s="17" t="s">
        <v>128</v>
      </c>
      <c r="AU99" s="17" t="s">
        <v>81</v>
      </c>
    </row>
    <row r="100" s="2" customFormat="1" ht="16.5" customHeight="1">
      <c r="A100" s="38"/>
      <c r="B100" s="39"/>
      <c r="C100" s="256" t="s">
        <v>191</v>
      </c>
      <c r="D100" s="256" t="s">
        <v>397</v>
      </c>
      <c r="E100" s="257" t="s">
        <v>953</v>
      </c>
      <c r="F100" s="258" t="s">
        <v>954</v>
      </c>
      <c r="G100" s="259" t="s">
        <v>955</v>
      </c>
      <c r="H100" s="260">
        <v>2</v>
      </c>
      <c r="I100" s="261"/>
      <c r="J100" s="262">
        <f>ROUND(I100*H100,2)</f>
        <v>0</v>
      </c>
      <c r="K100" s="258" t="s">
        <v>19</v>
      </c>
      <c r="L100" s="263"/>
      <c r="M100" s="264" t="s">
        <v>19</v>
      </c>
      <c r="N100" s="265" t="s">
        <v>43</v>
      </c>
      <c r="O100" s="84"/>
      <c r="P100" s="213">
        <f>O100*H100</f>
        <v>0</v>
      </c>
      <c r="Q100" s="213">
        <v>0</v>
      </c>
      <c r="R100" s="213">
        <f>Q100*H100</f>
        <v>0</v>
      </c>
      <c r="S100" s="213">
        <v>0</v>
      </c>
      <c r="T100" s="214">
        <f>S100*H100</f>
        <v>0</v>
      </c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R100" s="215" t="s">
        <v>935</v>
      </c>
      <c r="AT100" s="215" t="s">
        <v>397</v>
      </c>
      <c r="AU100" s="215" t="s">
        <v>81</v>
      </c>
      <c r="AY100" s="17" t="s">
        <v>119</v>
      </c>
      <c r="BE100" s="216">
        <f>IF(N100="základní",J100,0)</f>
        <v>0</v>
      </c>
      <c r="BF100" s="216">
        <f>IF(N100="snížená",J100,0)</f>
        <v>0</v>
      </c>
      <c r="BG100" s="216">
        <f>IF(N100="zákl. přenesená",J100,0)</f>
        <v>0</v>
      </c>
      <c r="BH100" s="216">
        <f>IF(N100="sníž. přenesená",J100,0)</f>
        <v>0</v>
      </c>
      <c r="BI100" s="216">
        <f>IF(N100="nulová",J100,0)</f>
        <v>0</v>
      </c>
      <c r="BJ100" s="17" t="s">
        <v>77</v>
      </c>
      <c r="BK100" s="216">
        <f>ROUND(I100*H100,2)</f>
        <v>0</v>
      </c>
      <c r="BL100" s="17" t="s">
        <v>562</v>
      </c>
      <c r="BM100" s="215" t="s">
        <v>259</v>
      </c>
    </row>
    <row r="101" s="2" customFormat="1" ht="16.5" customHeight="1">
      <c r="A101" s="38"/>
      <c r="B101" s="39"/>
      <c r="C101" s="256" t="s">
        <v>203</v>
      </c>
      <c r="D101" s="256" t="s">
        <v>397</v>
      </c>
      <c r="E101" s="257" t="s">
        <v>956</v>
      </c>
      <c r="F101" s="258" t="s">
        <v>957</v>
      </c>
      <c r="G101" s="259" t="s">
        <v>955</v>
      </c>
      <c r="H101" s="260">
        <v>2</v>
      </c>
      <c r="I101" s="261"/>
      <c r="J101" s="262">
        <f>ROUND(I101*H101,2)</f>
        <v>0</v>
      </c>
      <c r="K101" s="258" t="s">
        <v>19</v>
      </c>
      <c r="L101" s="263"/>
      <c r="M101" s="264" t="s">
        <v>19</v>
      </c>
      <c r="N101" s="265" t="s">
        <v>43</v>
      </c>
      <c r="O101" s="84"/>
      <c r="P101" s="213">
        <f>O101*H101</f>
        <v>0</v>
      </c>
      <c r="Q101" s="213">
        <v>0</v>
      </c>
      <c r="R101" s="213">
        <f>Q101*H101</f>
        <v>0</v>
      </c>
      <c r="S101" s="213">
        <v>0</v>
      </c>
      <c r="T101" s="214">
        <f>S101*H101</f>
        <v>0</v>
      </c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R101" s="215" t="s">
        <v>935</v>
      </c>
      <c r="AT101" s="215" t="s">
        <v>397</v>
      </c>
      <c r="AU101" s="215" t="s">
        <v>81</v>
      </c>
      <c r="AY101" s="17" t="s">
        <v>119</v>
      </c>
      <c r="BE101" s="216">
        <f>IF(N101="základní",J101,0)</f>
        <v>0</v>
      </c>
      <c r="BF101" s="216">
        <f>IF(N101="snížená",J101,0)</f>
        <v>0</v>
      </c>
      <c r="BG101" s="216">
        <f>IF(N101="zákl. přenesená",J101,0)</f>
        <v>0</v>
      </c>
      <c r="BH101" s="216">
        <f>IF(N101="sníž. přenesená",J101,0)</f>
        <v>0</v>
      </c>
      <c r="BI101" s="216">
        <f>IF(N101="nulová",J101,0)</f>
        <v>0</v>
      </c>
      <c r="BJ101" s="17" t="s">
        <v>77</v>
      </c>
      <c r="BK101" s="216">
        <f>ROUND(I101*H101,2)</f>
        <v>0</v>
      </c>
      <c r="BL101" s="17" t="s">
        <v>562</v>
      </c>
      <c r="BM101" s="215" t="s">
        <v>270</v>
      </c>
    </row>
    <row r="102" s="2" customFormat="1" ht="16.5" customHeight="1">
      <c r="A102" s="38"/>
      <c r="B102" s="39"/>
      <c r="C102" s="204" t="s">
        <v>208</v>
      </c>
      <c r="D102" s="204" t="s">
        <v>121</v>
      </c>
      <c r="E102" s="205" t="s">
        <v>958</v>
      </c>
      <c r="F102" s="206" t="s">
        <v>959</v>
      </c>
      <c r="G102" s="207" t="s">
        <v>457</v>
      </c>
      <c r="H102" s="208">
        <v>2</v>
      </c>
      <c r="I102" s="209"/>
      <c r="J102" s="210">
        <f>ROUND(I102*H102,2)</f>
        <v>0</v>
      </c>
      <c r="K102" s="206" t="s">
        <v>931</v>
      </c>
      <c r="L102" s="44"/>
      <c r="M102" s="211" t="s">
        <v>19</v>
      </c>
      <c r="N102" s="212" t="s">
        <v>43</v>
      </c>
      <c r="O102" s="84"/>
      <c r="P102" s="213">
        <f>O102*H102</f>
        <v>0</v>
      </c>
      <c r="Q102" s="213">
        <v>0</v>
      </c>
      <c r="R102" s="213">
        <f>Q102*H102</f>
        <v>0</v>
      </c>
      <c r="S102" s="213">
        <v>0</v>
      </c>
      <c r="T102" s="214">
        <f>S102*H102</f>
        <v>0</v>
      </c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R102" s="215" t="s">
        <v>562</v>
      </c>
      <c r="AT102" s="215" t="s">
        <v>121</v>
      </c>
      <c r="AU102" s="215" t="s">
        <v>81</v>
      </c>
      <c r="AY102" s="17" t="s">
        <v>119</v>
      </c>
      <c r="BE102" s="216">
        <f>IF(N102="základní",J102,0)</f>
        <v>0</v>
      </c>
      <c r="BF102" s="216">
        <f>IF(N102="snížená",J102,0)</f>
        <v>0</v>
      </c>
      <c r="BG102" s="216">
        <f>IF(N102="zákl. přenesená",J102,0)</f>
        <v>0</v>
      </c>
      <c r="BH102" s="216">
        <f>IF(N102="sníž. přenesená",J102,0)</f>
        <v>0</v>
      </c>
      <c r="BI102" s="216">
        <f>IF(N102="nulová",J102,0)</f>
        <v>0</v>
      </c>
      <c r="BJ102" s="17" t="s">
        <v>77</v>
      </c>
      <c r="BK102" s="216">
        <f>ROUND(I102*H102,2)</f>
        <v>0</v>
      </c>
      <c r="BL102" s="17" t="s">
        <v>562</v>
      </c>
      <c r="BM102" s="215" t="s">
        <v>282</v>
      </c>
    </row>
    <row r="103" s="2" customFormat="1">
      <c r="A103" s="38"/>
      <c r="B103" s="39"/>
      <c r="C103" s="40"/>
      <c r="D103" s="217" t="s">
        <v>128</v>
      </c>
      <c r="E103" s="40"/>
      <c r="F103" s="218" t="s">
        <v>960</v>
      </c>
      <c r="G103" s="40"/>
      <c r="H103" s="40"/>
      <c r="I103" s="219"/>
      <c r="J103" s="40"/>
      <c r="K103" s="40"/>
      <c r="L103" s="44"/>
      <c r="M103" s="220"/>
      <c r="N103" s="221"/>
      <c r="O103" s="84"/>
      <c r="P103" s="84"/>
      <c r="Q103" s="84"/>
      <c r="R103" s="84"/>
      <c r="S103" s="84"/>
      <c r="T103" s="85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T103" s="17" t="s">
        <v>128</v>
      </c>
      <c r="AU103" s="17" t="s">
        <v>81</v>
      </c>
    </row>
    <row r="104" s="2" customFormat="1" ht="16.5" customHeight="1">
      <c r="A104" s="38"/>
      <c r="B104" s="39"/>
      <c r="C104" s="256" t="s">
        <v>8</v>
      </c>
      <c r="D104" s="256" t="s">
        <v>397</v>
      </c>
      <c r="E104" s="257" t="s">
        <v>961</v>
      </c>
      <c r="F104" s="258" t="s">
        <v>962</v>
      </c>
      <c r="G104" s="259" t="s">
        <v>457</v>
      </c>
      <c r="H104" s="260">
        <v>2</v>
      </c>
      <c r="I104" s="261"/>
      <c r="J104" s="262">
        <f>ROUND(I104*H104,2)</f>
        <v>0</v>
      </c>
      <c r="K104" s="258" t="s">
        <v>19</v>
      </c>
      <c r="L104" s="263"/>
      <c r="M104" s="264" t="s">
        <v>19</v>
      </c>
      <c r="N104" s="265" t="s">
        <v>43</v>
      </c>
      <c r="O104" s="84"/>
      <c r="P104" s="213">
        <f>O104*H104</f>
        <v>0</v>
      </c>
      <c r="Q104" s="213">
        <v>0</v>
      </c>
      <c r="R104" s="213">
        <f>Q104*H104</f>
        <v>0</v>
      </c>
      <c r="S104" s="213">
        <v>0</v>
      </c>
      <c r="T104" s="214">
        <f>S104*H104</f>
        <v>0</v>
      </c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R104" s="215" t="s">
        <v>935</v>
      </c>
      <c r="AT104" s="215" t="s">
        <v>397</v>
      </c>
      <c r="AU104" s="215" t="s">
        <v>81</v>
      </c>
      <c r="AY104" s="17" t="s">
        <v>119</v>
      </c>
      <c r="BE104" s="216">
        <f>IF(N104="základní",J104,0)</f>
        <v>0</v>
      </c>
      <c r="BF104" s="216">
        <f>IF(N104="snížená",J104,0)</f>
        <v>0</v>
      </c>
      <c r="BG104" s="216">
        <f>IF(N104="zákl. přenesená",J104,0)</f>
        <v>0</v>
      </c>
      <c r="BH104" s="216">
        <f>IF(N104="sníž. přenesená",J104,0)</f>
        <v>0</v>
      </c>
      <c r="BI104" s="216">
        <f>IF(N104="nulová",J104,0)</f>
        <v>0</v>
      </c>
      <c r="BJ104" s="17" t="s">
        <v>77</v>
      </c>
      <c r="BK104" s="216">
        <f>ROUND(I104*H104,2)</f>
        <v>0</v>
      </c>
      <c r="BL104" s="17" t="s">
        <v>562</v>
      </c>
      <c r="BM104" s="215" t="s">
        <v>305</v>
      </c>
    </row>
    <row r="105" s="2" customFormat="1" ht="21.75" customHeight="1">
      <c r="A105" s="38"/>
      <c r="B105" s="39"/>
      <c r="C105" s="204" t="s">
        <v>229</v>
      </c>
      <c r="D105" s="204" t="s">
        <v>121</v>
      </c>
      <c r="E105" s="205" t="s">
        <v>963</v>
      </c>
      <c r="F105" s="206" t="s">
        <v>964</v>
      </c>
      <c r="G105" s="207" t="s">
        <v>457</v>
      </c>
      <c r="H105" s="208">
        <v>4</v>
      </c>
      <c r="I105" s="209"/>
      <c r="J105" s="210">
        <f>ROUND(I105*H105,2)</f>
        <v>0</v>
      </c>
      <c r="K105" s="206" t="s">
        <v>931</v>
      </c>
      <c r="L105" s="44"/>
      <c r="M105" s="211" t="s">
        <v>19</v>
      </c>
      <c r="N105" s="212" t="s">
        <v>43</v>
      </c>
      <c r="O105" s="84"/>
      <c r="P105" s="213">
        <f>O105*H105</f>
        <v>0</v>
      </c>
      <c r="Q105" s="213">
        <v>0</v>
      </c>
      <c r="R105" s="213">
        <f>Q105*H105</f>
        <v>0</v>
      </c>
      <c r="S105" s="213">
        <v>0</v>
      </c>
      <c r="T105" s="214">
        <f>S105*H105</f>
        <v>0</v>
      </c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R105" s="215" t="s">
        <v>562</v>
      </c>
      <c r="AT105" s="215" t="s">
        <v>121</v>
      </c>
      <c r="AU105" s="215" t="s">
        <v>81</v>
      </c>
      <c r="AY105" s="17" t="s">
        <v>119</v>
      </c>
      <c r="BE105" s="216">
        <f>IF(N105="základní",J105,0)</f>
        <v>0</v>
      </c>
      <c r="BF105" s="216">
        <f>IF(N105="snížená",J105,0)</f>
        <v>0</v>
      </c>
      <c r="BG105" s="216">
        <f>IF(N105="zákl. přenesená",J105,0)</f>
        <v>0</v>
      </c>
      <c r="BH105" s="216">
        <f>IF(N105="sníž. přenesená",J105,0)</f>
        <v>0</v>
      </c>
      <c r="BI105" s="216">
        <f>IF(N105="nulová",J105,0)</f>
        <v>0</v>
      </c>
      <c r="BJ105" s="17" t="s">
        <v>77</v>
      </c>
      <c r="BK105" s="216">
        <f>ROUND(I105*H105,2)</f>
        <v>0</v>
      </c>
      <c r="BL105" s="17" t="s">
        <v>562</v>
      </c>
      <c r="BM105" s="215" t="s">
        <v>322</v>
      </c>
    </row>
    <row r="106" s="2" customFormat="1">
      <c r="A106" s="38"/>
      <c r="B106" s="39"/>
      <c r="C106" s="40"/>
      <c r="D106" s="217" t="s">
        <v>128</v>
      </c>
      <c r="E106" s="40"/>
      <c r="F106" s="218" t="s">
        <v>965</v>
      </c>
      <c r="G106" s="40"/>
      <c r="H106" s="40"/>
      <c r="I106" s="219"/>
      <c r="J106" s="40"/>
      <c r="K106" s="40"/>
      <c r="L106" s="44"/>
      <c r="M106" s="220"/>
      <c r="N106" s="221"/>
      <c r="O106" s="84"/>
      <c r="P106" s="84"/>
      <c r="Q106" s="84"/>
      <c r="R106" s="84"/>
      <c r="S106" s="84"/>
      <c r="T106" s="85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T106" s="17" t="s">
        <v>128</v>
      </c>
      <c r="AU106" s="17" t="s">
        <v>81</v>
      </c>
    </row>
    <row r="107" s="2" customFormat="1" ht="16.5" customHeight="1">
      <c r="A107" s="38"/>
      <c r="B107" s="39"/>
      <c r="C107" s="256" t="s">
        <v>235</v>
      </c>
      <c r="D107" s="256" t="s">
        <v>397</v>
      </c>
      <c r="E107" s="257" t="s">
        <v>966</v>
      </c>
      <c r="F107" s="258" t="s">
        <v>967</v>
      </c>
      <c r="G107" s="259" t="s">
        <v>955</v>
      </c>
      <c r="H107" s="260">
        <v>4</v>
      </c>
      <c r="I107" s="261"/>
      <c r="J107" s="262">
        <f>ROUND(I107*H107,2)</f>
        <v>0</v>
      </c>
      <c r="K107" s="258" t="s">
        <v>19</v>
      </c>
      <c r="L107" s="263"/>
      <c r="M107" s="264" t="s">
        <v>19</v>
      </c>
      <c r="N107" s="265" t="s">
        <v>43</v>
      </c>
      <c r="O107" s="84"/>
      <c r="P107" s="213">
        <f>O107*H107</f>
        <v>0</v>
      </c>
      <c r="Q107" s="213">
        <v>0</v>
      </c>
      <c r="R107" s="213">
        <f>Q107*H107</f>
        <v>0</v>
      </c>
      <c r="S107" s="213">
        <v>0</v>
      </c>
      <c r="T107" s="214">
        <f>S107*H107</f>
        <v>0</v>
      </c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R107" s="215" t="s">
        <v>935</v>
      </c>
      <c r="AT107" s="215" t="s">
        <v>397</v>
      </c>
      <c r="AU107" s="215" t="s">
        <v>81</v>
      </c>
      <c r="AY107" s="17" t="s">
        <v>119</v>
      </c>
      <c r="BE107" s="216">
        <f>IF(N107="základní",J107,0)</f>
        <v>0</v>
      </c>
      <c r="BF107" s="216">
        <f>IF(N107="snížená",J107,0)</f>
        <v>0</v>
      </c>
      <c r="BG107" s="216">
        <f>IF(N107="zákl. přenesená",J107,0)</f>
        <v>0</v>
      </c>
      <c r="BH107" s="216">
        <f>IF(N107="sníž. přenesená",J107,0)</f>
        <v>0</v>
      </c>
      <c r="BI107" s="216">
        <f>IF(N107="nulová",J107,0)</f>
        <v>0</v>
      </c>
      <c r="BJ107" s="17" t="s">
        <v>77</v>
      </c>
      <c r="BK107" s="216">
        <f>ROUND(I107*H107,2)</f>
        <v>0</v>
      </c>
      <c r="BL107" s="17" t="s">
        <v>562</v>
      </c>
      <c r="BM107" s="215" t="s">
        <v>335</v>
      </c>
    </row>
    <row r="108" s="2" customFormat="1" ht="16.5" customHeight="1">
      <c r="A108" s="38"/>
      <c r="B108" s="39"/>
      <c r="C108" s="204" t="s">
        <v>241</v>
      </c>
      <c r="D108" s="204" t="s">
        <v>121</v>
      </c>
      <c r="E108" s="205" t="s">
        <v>968</v>
      </c>
      <c r="F108" s="206" t="s">
        <v>969</v>
      </c>
      <c r="G108" s="207" t="s">
        <v>267</v>
      </c>
      <c r="H108" s="208">
        <v>4</v>
      </c>
      <c r="I108" s="209"/>
      <c r="J108" s="210">
        <f>ROUND(I108*H108,2)</f>
        <v>0</v>
      </c>
      <c r="K108" s="206" t="s">
        <v>931</v>
      </c>
      <c r="L108" s="44"/>
      <c r="M108" s="211" t="s">
        <v>19</v>
      </c>
      <c r="N108" s="212" t="s">
        <v>43</v>
      </c>
      <c r="O108" s="84"/>
      <c r="P108" s="213">
        <f>O108*H108</f>
        <v>0</v>
      </c>
      <c r="Q108" s="213">
        <v>0</v>
      </c>
      <c r="R108" s="213">
        <f>Q108*H108</f>
        <v>0</v>
      </c>
      <c r="S108" s="213">
        <v>0</v>
      </c>
      <c r="T108" s="214">
        <f>S108*H108</f>
        <v>0</v>
      </c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R108" s="215" t="s">
        <v>562</v>
      </c>
      <c r="AT108" s="215" t="s">
        <v>121</v>
      </c>
      <c r="AU108" s="215" t="s">
        <v>81</v>
      </c>
      <c r="AY108" s="17" t="s">
        <v>119</v>
      </c>
      <c r="BE108" s="216">
        <f>IF(N108="základní",J108,0)</f>
        <v>0</v>
      </c>
      <c r="BF108" s="216">
        <f>IF(N108="snížená",J108,0)</f>
        <v>0</v>
      </c>
      <c r="BG108" s="216">
        <f>IF(N108="zákl. přenesená",J108,0)</f>
        <v>0</v>
      </c>
      <c r="BH108" s="216">
        <f>IF(N108="sníž. přenesená",J108,0)</f>
        <v>0</v>
      </c>
      <c r="BI108" s="216">
        <f>IF(N108="nulová",J108,0)</f>
        <v>0</v>
      </c>
      <c r="BJ108" s="17" t="s">
        <v>77</v>
      </c>
      <c r="BK108" s="216">
        <f>ROUND(I108*H108,2)</f>
        <v>0</v>
      </c>
      <c r="BL108" s="17" t="s">
        <v>562</v>
      </c>
      <c r="BM108" s="215" t="s">
        <v>349</v>
      </c>
    </row>
    <row r="109" s="2" customFormat="1">
      <c r="A109" s="38"/>
      <c r="B109" s="39"/>
      <c r="C109" s="40"/>
      <c r="D109" s="217" t="s">
        <v>128</v>
      </c>
      <c r="E109" s="40"/>
      <c r="F109" s="218" t="s">
        <v>970</v>
      </c>
      <c r="G109" s="40"/>
      <c r="H109" s="40"/>
      <c r="I109" s="219"/>
      <c r="J109" s="40"/>
      <c r="K109" s="40"/>
      <c r="L109" s="44"/>
      <c r="M109" s="220"/>
      <c r="N109" s="221"/>
      <c r="O109" s="84"/>
      <c r="P109" s="84"/>
      <c r="Q109" s="84"/>
      <c r="R109" s="84"/>
      <c r="S109" s="84"/>
      <c r="T109" s="85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T109" s="17" t="s">
        <v>128</v>
      </c>
      <c r="AU109" s="17" t="s">
        <v>81</v>
      </c>
    </row>
    <row r="110" s="2" customFormat="1" ht="16.5" customHeight="1">
      <c r="A110" s="38"/>
      <c r="B110" s="39"/>
      <c r="C110" s="256" t="s">
        <v>246</v>
      </c>
      <c r="D110" s="256" t="s">
        <v>397</v>
      </c>
      <c r="E110" s="257" t="s">
        <v>971</v>
      </c>
      <c r="F110" s="258" t="s">
        <v>972</v>
      </c>
      <c r="G110" s="259" t="s">
        <v>415</v>
      </c>
      <c r="H110" s="260">
        <v>2.6000000000000001</v>
      </c>
      <c r="I110" s="261"/>
      <c r="J110" s="262">
        <f>ROUND(I110*H110,2)</f>
        <v>0</v>
      </c>
      <c r="K110" s="258" t="s">
        <v>931</v>
      </c>
      <c r="L110" s="263"/>
      <c r="M110" s="264" t="s">
        <v>19</v>
      </c>
      <c r="N110" s="265" t="s">
        <v>43</v>
      </c>
      <c r="O110" s="84"/>
      <c r="P110" s="213">
        <f>O110*H110</f>
        <v>0</v>
      </c>
      <c r="Q110" s="213">
        <v>0</v>
      </c>
      <c r="R110" s="213">
        <f>Q110*H110</f>
        <v>0</v>
      </c>
      <c r="S110" s="213">
        <v>0</v>
      </c>
      <c r="T110" s="214">
        <f>S110*H110</f>
        <v>0</v>
      </c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R110" s="215" t="s">
        <v>935</v>
      </c>
      <c r="AT110" s="215" t="s">
        <v>397</v>
      </c>
      <c r="AU110" s="215" t="s">
        <v>81</v>
      </c>
      <c r="AY110" s="17" t="s">
        <v>119</v>
      </c>
      <c r="BE110" s="216">
        <f>IF(N110="základní",J110,0)</f>
        <v>0</v>
      </c>
      <c r="BF110" s="216">
        <f>IF(N110="snížená",J110,0)</f>
        <v>0</v>
      </c>
      <c r="BG110" s="216">
        <f>IF(N110="zákl. přenesená",J110,0)</f>
        <v>0</v>
      </c>
      <c r="BH110" s="216">
        <f>IF(N110="sníž. přenesená",J110,0)</f>
        <v>0</v>
      </c>
      <c r="BI110" s="216">
        <f>IF(N110="nulová",J110,0)</f>
        <v>0</v>
      </c>
      <c r="BJ110" s="17" t="s">
        <v>77</v>
      </c>
      <c r="BK110" s="216">
        <f>ROUND(I110*H110,2)</f>
        <v>0</v>
      </c>
      <c r="BL110" s="17" t="s">
        <v>562</v>
      </c>
      <c r="BM110" s="215" t="s">
        <v>362</v>
      </c>
    </row>
    <row r="111" s="2" customFormat="1" ht="16.5" customHeight="1">
      <c r="A111" s="38"/>
      <c r="B111" s="39"/>
      <c r="C111" s="204" t="s">
        <v>254</v>
      </c>
      <c r="D111" s="204" t="s">
        <v>121</v>
      </c>
      <c r="E111" s="205" t="s">
        <v>973</v>
      </c>
      <c r="F111" s="206" t="s">
        <v>974</v>
      </c>
      <c r="G111" s="207" t="s">
        <v>457</v>
      </c>
      <c r="H111" s="208">
        <v>4</v>
      </c>
      <c r="I111" s="209"/>
      <c r="J111" s="210">
        <f>ROUND(I111*H111,2)</f>
        <v>0</v>
      </c>
      <c r="K111" s="206" t="s">
        <v>931</v>
      </c>
      <c r="L111" s="44"/>
      <c r="M111" s="211" t="s">
        <v>19</v>
      </c>
      <c r="N111" s="212" t="s">
        <v>43</v>
      </c>
      <c r="O111" s="84"/>
      <c r="P111" s="213">
        <f>O111*H111</f>
        <v>0</v>
      </c>
      <c r="Q111" s="213">
        <v>0</v>
      </c>
      <c r="R111" s="213">
        <f>Q111*H111</f>
        <v>0</v>
      </c>
      <c r="S111" s="213">
        <v>0</v>
      </c>
      <c r="T111" s="214">
        <f>S111*H111</f>
        <v>0</v>
      </c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R111" s="215" t="s">
        <v>562</v>
      </c>
      <c r="AT111" s="215" t="s">
        <v>121</v>
      </c>
      <c r="AU111" s="215" t="s">
        <v>81</v>
      </c>
      <c r="AY111" s="17" t="s">
        <v>119</v>
      </c>
      <c r="BE111" s="216">
        <f>IF(N111="základní",J111,0)</f>
        <v>0</v>
      </c>
      <c r="BF111" s="216">
        <f>IF(N111="snížená",J111,0)</f>
        <v>0</v>
      </c>
      <c r="BG111" s="216">
        <f>IF(N111="zákl. přenesená",J111,0)</f>
        <v>0</v>
      </c>
      <c r="BH111" s="216">
        <f>IF(N111="sníž. přenesená",J111,0)</f>
        <v>0</v>
      </c>
      <c r="BI111" s="216">
        <f>IF(N111="nulová",J111,0)</f>
        <v>0</v>
      </c>
      <c r="BJ111" s="17" t="s">
        <v>77</v>
      </c>
      <c r="BK111" s="216">
        <f>ROUND(I111*H111,2)</f>
        <v>0</v>
      </c>
      <c r="BL111" s="17" t="s">
        <v>562</v>
      </c>
      <c r="BM111" s="215" t="s">
        <v>372</v>
      </c>
    </row>
    <row r="112" s="2" customFormat="1">
      <c r="A112" s="38"/>
      <c r="B112" s="39"/>
      <c r="C112" s="40"/>
      <c r="D112" s="217" t="s">
        <v>128</v>
      </c>
      <c r="E112" s="40"/>
      <c r="F112" s="218" t="s">
        <v>975</v>
      </c>
      <c r="G112" s="40"/>
      <c r="H112" s="40"/>
      <c r="I112" s="219"/>
      <c r="J112" s="40"/>
      <c r="K112" s="40"/>
      <c r="L112" s="44"/>
      <c r="M112" s="220"/>
      <c r="N112" s="221"/>
      <c r="O112" s="84"/>
      <c r="P112" s="84"/>
      <c r="Q112" s="84"/>
      <c r="R112" s="84"/>
      <c r="S112" s="84"/>
      <c r="T112" s="85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T112" s="17" t="s">
        <v>128</v>
      </c>
      <c r="AU112" s="17" t="s">
        <v>81</v>
      </c>
    </row>
    <row r="113" s="2" customFormat="1" ht="16.5" customHeight="1">
      <c r="A113" s="38"/>
      <c r="B113" s="39"/>
      <c r="C113" s="256" t="s">
        <v>259</v>
      </c>
      <c r="D113" s="256" t="s">
        <v>397</v>
      </c>
      <c r="E113" s="257" t="s">
        <v>976</v>
      </c>
      <c r="F113" s="258" t="s">
        <v>977</v>
      </c>
      <c r="G113" s="259" t="s">
        <v>457</v>
      </c>
      <c r="H113" s="260">
        <v>2</v>
      </c>
      <c r="I113" s="261"/>
      <c r="J113" s="262">
        <f>ROUND(I113*H113,2)</f>
        <v>0</v>
      </c>
      <c r="K113" s="258" t="s">
        <v>931</v>
      </c>
      <c r="L113" s="263"/>
      <c r="M113" s="264" t="s">
        <v>19</v>
      </c>
      <c r="N113" s="265" t="s">
        <v>43</v>
      </c>
      <c r="O113" s="84"/>
      <c r="P113" s="213">
        <f>O113*H113</f>
        <v>0</v>
      </c>
      <c r="Q113" s="213">
        <v>0</v>
      </c>
      <c r="R113" s="213">
        <f>Q113*H113</f>
        <v>0</v>
      </c>
      <c r="S113" s="213">
        <v>0</v>
      </c>
      <c r="T113" s="214">
        <f>S113*H113</f>
        <v>0</v>
      </c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R113" s="215" t="s">
        <v>935</v>
      </c>
      <c r="AT113" s="215" t="s">
        <v>397</v>
      </c>
      <c r="AU113" s="215" t="s">
        <v>81</v>
      </c>
      <c r="AY113" s="17" t="s">
        <v>119</v>
      </c>
      <c r="BE113" s="216">
        <f>IF(N113="základní",J113,0)</f>
        <v>0</v>
      </c>
      <c r="BF113" s="216">
        <f>IF(N113="snížená",J113,0)</f>
        <v>0</v>
      </c>
      <c r="BG113" s="216">
        <f>IF(N113="zákl. přenesená",J113,0)</f>
        <v>0</v>
      </c>
      <c r="BH113" s="216">
        <f>IF(N113="sníž. přenesená",J113,0)</f>
        <v>0</v>
      </c>
      <c r="BI113" s="216">
        <f>IF(N113="nulová",J113,0)</f>
        <v>0</v>
      </c>
      <c r="BJ113" s="17" t="s">
        <v>77</v>
      </c>
      <c r="BK113" s="216">
        <f>ROUND(I113*H113,2)</f>
        <v>0</v>
      </c>
      <c r="BL113" s="17" t="s">
        <v>562</v>
      </c>
      <c r="BM113" s="215" t="s">
        <v>384</v>
      </c>
    </row>
    <row r="114" s="2" customFormat="1" ht="16.5" customHeight="1">
      <c r="A114" s="38"/>
      <c r="B114" s="39"/>
      <c r="C114" s="256" t="s">
        <v>264</v>
      </c>
      <c r="D114" s="256" t="s">
        <v>397</v>
      </c>
      <c r="E114" s="257" t="s">
        <v>978</v>
      </c>
      <c r="F114" s="258" t="s">
        <v>979</v>
      </c>
      <c r="G114" s="259" t="s">
        <v>457</v>
      </c>
      <c r="H114" s="260">
        <v>2</v>
      </c>
      <c r="I114" s="261"/>
      <c r="J114" s="262">
        <f>ROUND(I114*H114,2)</f>
        <v>0</v>
      </c>
      <c r="K114" s="258" t="s">
        <v>931</v>
      </c>
      <c r="L114" s="263"/>
      <c r="M114" s="264" t="s">
        <v>19</v>
      </c>
      <c r="N114" s="265" t="s">
        <v>43</v>
      </c>
      <c r="O114" s="84"/>
      <c r="P114" s="213">
        <f>O114*H114</f>
        <v>0</v>
      </c>
      <c r="Q114" s="213">
        <v>0</v>
      </c>
      <c r="R114" s="213">
        <f>Q114*H114</f>
        <v>0</v>
      </c>
      <c r="S114" s="213">
        <v>0</v>
      </c>
      <c r="T114" s="214">
        <f>S114*H114</f>
        <v>0</v>
      </c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R114" s="215" t="s">
        <v>935</v>
      </c>
      <c r="AT114" s="215" t="s">
        <v>397</v>
      </c>
      <c r="AU114" s="215" t="s">
        <v>81</v>
      </c>
      <c r="AY114" s="17" t="s">
        <v>119</v>
      </c>
      <c r="BE114" s="216">
        <f>IF(N114="základní",J114,0)</f>
        <v>0</v>
      </c>
      <c r="BF114" s="216">
        <f>IF(N114="snížená",J114,0)</f>
        <v>0</v>
      </c>
      <c r="BG114" s="216">
        <f>IF(N114="zákl. přenesená",J114,0)</f>
        <v>0</v>
      </c>
      <c r="BH114" s="216">
        <f>IF(N114="sníž. přenesená",J114,0)</f>
        <v>0</v>
      </c>
      <c r="BI114" s="216">
        <f>IF(N114="nulová",J114,0)</f>
        <v>0</v>
      </c>
      <c r="BJ114" s="17" t="s">
        <v>77</v>
      </c>
      <c r="BK114" s="216">
        <f>ROUND(I114*H114,2)</f>
        <v>0</v>
      </c>
      <c r="BL114" s="17" t="s">
        <v>562</v>
      </c>
      <c r="BM114" s="215" t="s">
        <v>396</v>
      </c>
    </row>
    <row r="115" s="2" customFormat="1" ht="16.5" customHeight="1">
      <c r="A115" s="38"/>
      <c r="B115" s="39"/>
      <c r="C115" s="204" t="s">
        <v>270</v>
      </c>
      <c r="D115" s="204" t="s">
        <v>121</v>
      </c>
      <c r="E115" s="205" t="s">
        <v>980</v>
      </c>
      <c r="F115" s="206" t="s">
        <v>981</v>
      </c>
      <c r="G115" s="207" t="s">
        <v>267</v>
      </c>
      <c r="H115" s="208">
        <v>20</v>
      </c>
      <c r="I115" s="209"/>
      <c r="J115" s="210">
        <f>ROUND(I115*H115,2)</f>
        <v>0</v>
      </c>
      <c r="K115" s="206" t="s">
        <v>931</v>
      </c>
      <c r="L115" s="44"/>
      <c r="M115" s="211" t="s">
        <v>19</v>
      </c>
      <c r="N115" s="212" t="s">
        <v>43</v>
      </c>
      <c r="O115" s="84"/>
      <c r="P115" s="213">
        <f>O115*H115</f>
        <v>0</v>
      </c>
      <c r="Q115" s="213">
        <v>0</v>
      </c>
      <c r="R115" s="213">
        <f>Q115*H115</f>
        <v>0</v>
      </c>
      <c r="S115" s="213">
        <v>0</v>
      </c>
      <c r="T115" s="214">
        <f>S115*H115</f>
        <v>0</v>
      </c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R115" s="215" t="s">
        <v>562</v>
      </c>
      <c r="AT115" s="215" t="s">
        <v>121</v>
      </c>
      <c r="AU115" s="215" t="s">
        <v>81</v>
      </c>
      <c r="AY115" s="17" t="s">
        <v>119</v>
      </c>
      <c r="BE115" s="216">
        <f>IF(N115="základní",J115,0)</f>
        <v>0</v>
      </c>
      <c r="BF115" s="216">
        <f>IF(N115="snížená",J115,0)</f>
        <v>0</v>
      </c>
      <c r="BG115" s="216">
        <f>IF(N115="zákl. přenesená",J115,0)</f>
        <v>0</v>
      </c>
      <c r="BH115" s="216">
        <f>IF(N115="sníž. přenesená",J115,0)</f>
        <v>0</v>
      </c>
      <c r="BI115" s="216">
        <f>IF(N115="nulová",J115,0)</f>
        <v>0</v>
      </c>
      <c r="BJ115" s="17" t="s">
        <v>77</v>
      </c>
      <c r="BK115" s="216">
        <f>ROUND(I115*H115,2)</f>
        <v>0</v>
      </c>
      <c r="BL115" s="17" t="s">
        <v>562</v>
      </c>
      <c r="BM115" s="215" t="s">
        <v>407</v>
      </c>
    </row>
    <row r="116" s="2" customFormat="1">
      <c r="A116" s="38"/>
      <c r="B116" s="39"/>
      <c r="C116" s="40"/>
      <c r="D116" s="217" t="s">
        <v>128</v>
      </c>
      <c r="E116" s="40"/>
      <c r="F116" s="218" t="s">
        <v>982</v>
      </c>
      <c r="G116" s="40"/>
      <c r="H116" s="40"/>
      <c r="I116" s="219"/>
      <c r="J116" s="40"/>
      <c r="K116" s="40"/>
      <c r="L116" s="44"/>
      <c r="M116" s="220"/>
      <c r="N116" s="221"/>
      <c r="O116" s="84"/>
      <c r="P116" s="84"/>
      <c r="Q116" s="84"/>
      <c r="R116" s="84"/>
      <c r="S116" s="84"/>
      <c r="T116" s="85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T116" s="17" t="s">
        <v>128</v>
      </c>
      <c r="AU116" s="17" t="s">
        <v>81</v>
      </c>
    </row>
    <row r="117" s="2" customFormat="1" ht="16.5" customHeight="1">
      <c r="A117" s="38"/>
      <c r="B117" s="39"/>
      <c r="C117" s="256" t="s">
        <v>7</v>
      </c>
      <c r="D117" s="256" t="s">
        <v>397</v>
      </c>
      <c r="E117" s="257" t="s">
        <v>983</v>
      </c>
      <c r="F117" s="258" t="s">
        <v>984</v>
      </c>
      <c r="G117" s="259" t="s">
        <v>267</v>
      </c>
      <c r="H117" s="260">
        <v>20</v>
      </c>
      <c r="I117" s="261"/>
      <c r="J117" s="262">
        <f>ROUND(I117*H117,2)</f>
        <v>0</v>
      </c>
      <c r="K117" s="258" t="s">
        <v>931</v>
      </c>
      <c r="L117" s="263"/>
      <c r="M117" s="264" t="s">
        <v>19</v>
      </c>
      <c r="N117" s="265" t="s">
        <v>43</v>
      </c>
      <c r="O117" s="84"/>
      <c r="P117" s="213">
        <f>O117*H117</f>
        <v>0</v>
      </c>
      <c r="Q117" s="213">
        <v>0</v>
      </c>
      <c r="R117" s="213">
        <f>Q117*H117</f>
        <v>0</v>
      </c>
      <c r="S117" s="213">
        <v>0</v>
      </c>
      <c r="T117" s="214">
        <f>S117*H117</f>
        <v>0</v>
      </c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R117" s="215" t="s">
        <v>935</v>
      </c>
      <c r="AT117" s="215" t="s">
        <v>397</v>
      </c>
      <c r="AU117" s="215" t="s">
        <v>81</v>
      </c>
      <c r="AY117" s="17" t="s">
        <v>119</v>
      </c>
      <c r="BE117" s="216">
        <f>IF(N117="základní",J117,0)</f>
        <v>0</v>
      </c>
      <c r="BF117" s="216">
        <f>IF(N117="snížená",J117,0)</f>
        <v>0</v>
      </c>
      <c r="BG117" s="216">
        <f>IF(N117="zákl. přenesená",J117,0)</f>
        <v>0</v>
      </c>
      <c r="BH117" s="216">
        <f>IF(N117="sníž. přenesená",J117,0)</f>
        <v>0</v>
      </c>
      <c r="BI117" s="216">
        <f>IF(N117="nulová",J117,0)</f>
        <v>0</v>
      </c>
      <c r="BJ117" s="17" t="s">
        <v>77</v>
      </c>
      <c r="BK117" s="216">
        <f>ROUND(I117*H117,2)</f>
        <v>0</v>
      </c>
      <c r="BL117" s="17" t="s">
        <v>562</v>
      </c>
      <c r="BM117" s="215" t="s">
        <v>418</v>
      </c>
    </row>
    <row r="118" s="2" customFormat="1" ht="21.75" customHeight="1">
      <c r="A118" s="38"/>
      <c r="B118" s="39"/>
      <c r="C118" s="204" t="s">
        <v>282</v>
      </c>
      <c r="D118" s="204" t="s">
        <v>121</v>
      </c>
      <c r="E118" s="205" t="s">
        <v>985</v>
      </c>
      <c r="F118" s="206" t="s">
        <v>986</v>
      </c>
      <c r="G118" s="207" t="s">
        <v>267</v>
      </c>
      <c r="H118" s="208">
        <v>30</v>
      </c>
      <c r="I118" s="209"/>
      <c r="J118" s="210">
        <f>ROUND(I118*H118,2)</f>
        <v>0</v>
      </c>
      <c r="K118" s="206" t="s">
        <v>931</v>
      </c>
      <c r="L118" s="44"/>
      <c r="M118" s="211" t="s">
        <v>19</v>
      </c>
      <c r="N118" s="212" t="s">
        <v>43</v>
      </c>
      <c r="O118" s="84"/>
      <c r="P118" s="213">
        <f>O118*H118</f>
        <v>0</v>
      </c>
      <c r="Q118" s="213">
        <v>0</v>
      </c>
      <c r="R118" s="213">
        <f>Q118*H118</f>
        <v>0</v>
      </c>
      <c r="S118" s="213">
        <v>0</v>
      </c>
      <c r="T118" s="214">
        <f>S118*H118</f>
        <v>0</v>
      </c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R118" s="215" t="s">
        <v>562</v>
      </c>
      <c r="AT118" s="215" t="s">
        <v>121</v>
      </c>
      <c r="AU118" s="215" t="s">
        <v>81</v>
      </c>
      <c r="AY118" s="17" t="s">
        <v>119</v>
      </c>
      <c r="BE118" s="216">
        <f>IF(N118="základní",J118,0)</f>
        <v>0</v>
      </c>
      <c r="BF118" s="216">
        <f>IF(N118="snížená",J118,0)</f>
        <v>0</v>
      </c>
      <c r="BG118" s="216">
        <f>IF(N118="zákl. přenesená",J118,0)</f>
        <v>0</v>
      </c>
      <c r="BH118" s="216">
        <f>IF(N118="sníž. přenesená",J118,0)</f>
        <v>0</v>
      </c>
      <c r="BI118" s="216">
        <f>IF(N118="nulová",J118,0)</f>
        <v>0</v>
      </c>
      <c r="BJ118" s="17" t="s">
        <v>77</v>
      </c>
      <c r="BK118" s="216">
        <f>ROUND(I118*H118,2)</f>
        <v>0</v>
      </c>
      <c r="BL118" s="17" t="s">
        <v>562</v>
      </c>
      <c r="BM118" s="215" t="s">
        <v>433</v>
      </c>
    </row>
    <row r="119" s="2" customFormat="1">
      <c r="A119" s="38"/>
      <c r="B119" s="39"/>
      <c r="C119" s="40"/>
      <c r="D119" s="217" t="s">
        <v>128</v>
      </c>
      <c r="E119" s="40"/>
      <c r="F119" s="218" t="s">
        <v>987</v>
      </c>
      <c r="G119" s="40"/>
      <c r="H119" s="40"/>
      <c r="I119" s="219"/>
      <c r="J119" s="40"/>
      <c r="K119" s="40"/>
      <c r="L119" s="44"/>
      <c r="M119" s="220"/>
      <c r="N119" s="221"/>
      <c r="O119" s="84"/>
      <c r="P119" s="84"/>
      <c r="Q119" s="84"/>
      <c r="R119" s="84"/>
      <c r="S119" s="84"/>
      <c r="T119" s="85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T119" s="17" t="s">
        <v>128</v>
      </c>
      <c r="AU119" s="17" t="s">
        <v>81</v>
      </c>
    </row>
    <row r="120" s="2" customFormat="1" ht="16.5" customHeight="1">
      <c r="A120" s="38"/>
      <c r="B120" s="39"/>
      <c r="C120" s="256" t="s">
        <v>293</v>
      </c>
      <c r="D120" s="256" t="s">
        <v>397</v>
      </c>
      <c r="E120" s="257" t="s">
        <v>988</v>
      </c>
      <c r="F120" s="258" t="s">
        <v>989</v>
      </c>
      <c r="G120" s="259" t="s">
        <v>415</v>
      </c>
      <c r="H120" s="260">
        <v>30</v>
      </c>
      <c r="I120" s="261"/>
      <c r="J120" s="262">
        <f>ROUND(I120*H120,2)</f>
        <v>0</v>
      </c>
      <c r="K120" s="258" t="s">
        <v>931</v>
      </c>
      <c r="L120" s="263"/>
      <c r="M120" s="264" t="s">
        <v>19</v>
      </c>
      <c r="N120" s="265" t="s">
        <v>43</v>
      </c>
      <c r="O120" s="84"/>
      <c r="P120" s="213">
        <f>O120*H120</f>
        <v>0</v>
      </c>
      <c r="Q120" s="213">
        <v>0</v>
      </c>
      <c r="R120" s="213">
        <f>Q120*H120</f>
        <v>0</v>
      </c>
      <c r="S120" s="213">
        <v>0</v>
      </c>
      <c r="T120" s="214">
        <f>S120*H120</f>
        <v>0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R120" s="215" t="s">
        <v>935</v>
      </c>
      <c r="AT120" s="215" t="s">
        <v>397</v>
      </c>
      <c r="AU120" s="215" t="s">
        <v>81</v>
      </c>
      <c r="AY120" s="17" t="s">
        <v>119</v>
      </c>
      <c r="BE120" s="216">
        <f>IF(N120="základní",J120,0)</f>
        <v>0</v>
      </c>
      <c r="BF120" s="216">
        <f>IF(N120="snížená",J120,0)</f>
        <v>0</v>
      </c>
      <c r="BG120" s="216">
        <f>IF(N120="zákl. přenesená",J120,0)</f>
        <v>0</v>
      </c>
      <c r="BH120" s="216">
        <f>IF(N120="sníž. přenesená",J120,0)</f>
        <v>0</v>
      </c>
      <c r="BI120" s="216">
        <f>IF(N120="nulová",J120,0)</f>
        <v>0</v>
      </c>
      <c r="BJ120" s="17" t="s">
        <v>77</v>
      </c>
      <c r="BK120" s="216">
        <f>ROUND(I120*H120,2)</f>
        <v>0</v>
      </c>
      <c r="BL120" s="17" t="s">
        <v>562</v>
      </c>
      <c r="BM120" s="215" t="s">
        <v>445</v>
      </c>
    </row>
    <row r="121" s="2" customFormat="1" ht="16.5" customHeight="1">
      <c r="A121" s="38"/>
      <c r="B121" s="39"/>
      <c r="C121" s="204" t="s">
        <v>305</v>
      </c>
      <c r="D121" s="204" t="s">
        <v>121</v>
      </c>
      <c r="E121" s="205" t="s">
        <v>990</v>
      </c>
      <c r="F121" s="206" t="s">
        <v>991</v>
      </c>
      <c r="G121" s="207" t="s">
        <v>457</v>
      </c>
      <c r="H121" s="208">
        <v>1</v>
      </c>
      <c r="I121" s="209"/>
      <c r="J121" s="210">
        <f>ROUND(I121*H121,2)</f>
        <v>0</v>
      </c>
      <c r="K121" s="206" t="s">
        <v>931</v>
      </c>
      <c r="L121" s="44"/>
      <c r="M121" s="211" t="s">
        <v>19</v>
      </c>
      <c r="N121" s="212" t="s">
        <v>43</v>
      </c>
      <c r="O121" s="84"/>
      <c r="P121" s="213">
        <f>O121*H121</f>
        <v>0</v>
      </c>
      <c r="Q121" s="213">
        <v>0</v>
      </c>
      <c r="R121" s="213">
        <f>Q121*H121</f>
        <v>0</v>
      </c>
      <c r="S121" s="213">
        <v>0</v>
      </c>
      <c r="T121" s="214">
        <f>S121*H121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R121" s="215" t="s">
        <v>562</v>
      </c>
      <c r="AT121" s="215" t="s">
        <v>121</v>
      </c>
      <c r="AU121" s="215" t="s">
        <v>81</v>
      </c>
      <c r="AY121" s="17" t="s">
        <v>119</v>
      </c>
      <c r="BE121" s="216">
        <f>IF(N121="základní",J121,0)</f>
        <v>0</v>
      </c>
      <c r="BF121" s="216">
        <f>IF(N121="snížená",J121,0)</f>
        <v>0</v>
      </c>
      <c r="BG121" s="216">
        <f>IF(N121="zákl. přenesená",J121,0)</f>
        <v>0</v>
      </c>
      <c r="BH121" s="216">
        <f>IF(N121="sníž. přenesená",J121,0)</f>
        <v>0</v>
      </c>
      <c r="BI121" s="216">
        <f>IF(N121="nulová",J121,0)</f>
        <v>0</v>
      </c>
      <c r="BJ121" s="17" t="s">
        <v>77</v>
      </c>
      <c r="BK121" s="216">
        <f>ROUND(I121*H121,2)</f>
        <v>0</v>
      </c>
      <c r="BL121" s="17" t="s">
        <v>562</v>
      </c>
      <c r="BM121" s="215" t="s">
        <v>454</v>
      </c>
    </row>
    <row r="122" s="2" customFormat="1">
      <c r="A122" s="38"/>
      <c r="B122" s="39"/>
      <c r="C122" s="40"/>
      <c r="D122" s="217" t="s">
        <v>128</v>
      </c>
      <c r="E122" s="40"/>
      <c r="F122" s="218" t="s">
        <v>992</v>
      </c>
      <c r="G122" s="40"/>
      <c r="H122" s="40"/>
      <c r="I122" s="219"/>
      <c r="J122" s="40"/>
      <c r="K122" s="40"/>
      <c r="L122" s="44"/>
      <c r="M122" s="220"/>
      <c r="N122" s="221"/>
      <c r="O122" s="84"/>
      <c r="P122" s="84"/>
      <c r="Q122" s="84"/>
      <c r="R122" s="84"/>
      <c r="S122" s="84"/>
      <c r="T122" s="85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T122" s="17" t="s">
        <v>128</v>
      </c>
      <c r="AU122" s="17" t="s">
        <v>81</v>
      </c>
    </row>
    <row r="123" s="2" customFormat="1" ht="16.5" customHeight="1">
      <c r="A123" s="38"/>
      <c r="B123" s="39"/>
      <c r="C123" s="256" t="s">
        <v>312</v>
      </c>
      <c r="D123" s="256" t="s">
        <v>397</v>
      </c>
      <c r="E123" s="257" t="s">
        <v>993</v>
      </c>
      <c r="F123" s="258" t="s">
        <v>994</v>
      </c>
      <c r="G123" s="259" t="s">
        <v>457</v>
      </c>
      <c r="H123" s="260">
        <v>1</v>
      </c>
      <c r="I123" s="261"/>
      <c r="J123" s="262">
        <f>ROUND(I123*H123,2)</f>
        <v>0</v>
      </c>
      <c r="K123" s="258" t="s">
        <v>931</v>
      </c>
      <c r="L123" s="263"/>
      <c r="M123" s="264" t="s">
        <v>19</v>
      </c>
      <c r="N123" s="265" t="s">
        <v>43</v>
      </c>
      <c r="O123" s="84"/>
      <c r="P123" s="213">
        <f>O123*H123</f>
        <v>0</v>
      </c>
      <c r="Q123" s="213">
        <v>0</v>
      </c>
      <c r="R123" s="213">
        <f>Q123*H123</f>
        <v>0</v>
      </c>
      <c r="S123" s="213">
        <v>0</v>
      </c>
      <c r="T123" s="214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15" t="s">
        <v>935</v>
      </c>
      <c r="AT123" s="215" t="s">
        <v>397</v>
      </c>
      <c r="AU123" s="215" t="s">
        <v>81</v>
      </c>
      <c r="AY123" s="17" t="s">
        <v>119</v>
      </c>
      <c r="BE123" s="216">
        <f>IF(N123="základní",J123,0)</f>
        <v>0</v>
      </c>
      <c r="BF123" s="216">
        <f>IF(N123="snížená",J123,0)</f>
        <v>0</v>
      </c>
      <c r="BG123" s="216">
        <f>IF(N123="zákl. přenesená",J123,0)</f>
        <v>0</v>
      </c>
      <c r="BH123" s="216">
        <f>IF(N123="sníž. přenesená",J123,0)</f>
        <v>0</v>
      </c>
      <c r="BI123" s="216">
        <f>IF(N123="nulová",J123,0)</f>
        <v>0</v>
      </c>
      <c r="BJ123" s="17" t="s">
        <v>77</v>
      </c>
      <c r="BK123" s="216">
        <f>ROUND(I123*H123,2)</f>
        <v>0</v>
      </c>
      <c r="BL123" s="17" t="s">
        <v>562</v>
      </c>
      <c r="BM123" s="215" t="s">
        <v>467</v>
      </c>
    </row>
    <row r="124" s="2" customFormat="1" ht="21.75" customHeight="1">
      <c r="A124" s="38"/>
      <c r="B124" s="39"/>
      <c r="C124" s="204" t="s">
        <v>322</v>
      </c>
      <c r="D124" s="204" t="s">
        <v>121</v>
      </c>
      <c r="E124" s="205" t="s">
        <v>995</v>
      </c>
      <c r="F124" s="206" t="s">
        <v>996</v>
      </c>
      <c r="G124" s="207" t="s">
        <v>457</v>
      </c>
      <c r="H124" s="208">
        <v>20</v>
      </c>
      <c r="I124" s="209"/>
      <c r="J124" s="210">
        <f>ROUND(I124*H124,2)</f>
        <v>0</v>
      </c>
      <c r="K124" s="206" t="s">
        <v>931</v>
      </c>
      <c r="L124" s="44"/>
      <c r="M124" s="211" t="s">
        <v>19</v>
      </c>
      <c r="N124" s="212" t="s">
        <v>43</v>
      </c>
      <c r="O124" s="84"/>
      <c r="P124" s="213">
        <f>O124*H124</f>
        <v>0</v>
      </c>
      <c r="Q124" s="213">
        <v>0</v>
      </c>
      <c r="R124" s="213">
        <f>Q124*H124</f>
        <v>0</v>
      </c>
      <c r="S124" s="213">
        <v>0</v>
      </c>
      <c r="T124" s="214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15" t="s">
        <v>562</v>
      </c>
      <c r="AT124" s="215" t="s">
        <v>121</v>
      </c>
      <c r="AU124" s="215" t="s">
        <v>81</v>
      </c>
      <c r="AY124" s="17" t="s">
        <v>119</v>
      </c>
      <c r="BE124" s="216">
        <f>IF(N124="základní",J124,0)</f>
        <v>0</v>
      </c>
      <c r="BF124" s="216">
        <f>IF(N124="snížená",J124,0)</f>
        <v>0</v>
      </c>
      <c r="BG124" s="216">
        <f>IF(N124="zákl. přenesená",J124,0)</f>
        <v>0</v>
      </c>
      <c r="BH124" s="216">
        <f>IF(N124="sníž. přenesená",J124,0)</f>
        <v>0</v>
      </c>
      <c r="BI124" s="216">
        <f>IF(N124="nulová",J124,0)</f>
        <v>0</v>
      </c>
      <c r="BJ124" s="17" t="s">
        <v>77</v>
      </c>
      <c r="BK124" s="216">
        <f>ROUND(I124*H124,2)</f>
        <v>0</v>
      </c>
      <c r="BL124" s="17" t="s">
        <v>562</v>
      </c>
      <c r="BM124" s="215" t="s">
        <v>481</v>
      </c>
    </row>
    <row r="125" s="2" customFormat="1">
      <c r="A125" s="38"/>
      <c r="B125" s="39"/>
      <c r="C125" s="40"/>
      <c r="D125" s="217" t="s">
        <v>128</v>
      </c>
      <c r="E125" s="40"/>
      <c r="F125" s="218" t="s">
        <v>997</v>
      </c>
      <c r="G125" s="40"/>
      <c r="H125" s="40"/>
      <c r="I125" s="219"/>
      <c r="J125" s="40"/>
      <c r="K125" s="40"/>
      <c r="L125" s="44"/>
      <c r="M125" s="220"/>
      <c r="N125" s="221"/>
      <c r="O125" s="84"/>
      <c r="P125" s="84"/>
      <c r="Q125" s="84"/>
      <c r="R125" s="84"/>
      <c r="S125" s="84"/>
      <c r="T125" s="85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T125" s="17" t="s">
        <v>128</v>
      </c>
      <c r="AU125" s="17" t="s">
        <v>81</v>
      </c>
    </row>
    <row r="126" s="2" customFormat="1" ht="21.75" customHeight="1">
      <c r="A126" s="38"/>
      <c r="B126" s="39"/>
      <c r="C126" s="204" t="s">
        <v>328</v>
      </c>
      <c r="D126" s="204" t="s">
        <v>121</v>
      </c>
      <c r="E126" s="205" t="s">
        <v>998</v>
      </c>
      <c r="F126" s="206" t="s">
        <v>999</v>
      </c>
      <c r="G126" s="207" t="s">
        <v>457</v>
      </c>
      <c r="H126" s="208">
        <v>16</v>
      </c>
      <c r="I126" s="209"/>
      <c r="J126" s="210">
        <f>ROUND(I126*H126,2)</f>
        <v>0</v>
      </c>
      <c r="K126" s="206" t="s">
        <v>931</v>
      </c>
      <c r="L126" s="44"/>
      <c r="M126" s="211" t="s">
        <v>19</v>
      </c>
      <c r="N126" s="212" t="s">
        <v>43</v>
      </c>
      <c r="O126" s="84"/>
      <c r="P126" s="213">
        <f>O126*H126</f>
        <v>0</v>
      </c>
      <c r="Q126" s="213">
        <v>0</v>
      </c>
      <c r="R126" s="213">
        <f>Q126*H126</f>
        <v>0</v>
      </c>
      <c r="S126" s="213">
        <v>0</v>
      </c>
      <c r="T126" s="214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15" t="s">
        <v>562</v>
      </c>
      <c r="AT126" s="215" t="s">
        <v>121</v>
      </c>
      <c r="AU126" s="215" t="s">
        <v>81</v>
      </c>
      <c r="AY126" s="17" t="s">
        <v>119</v>
      </c>
      <c r="BE126" s="216">
        <f>IF(N126="základní",J126,0)</f>
        <v>0</v>
      </c>
      <c r="BF126" s="216">
        <f>IF(N126="snížená",J126,0)</f>
        <v>0</v>
      </c>
      <c r="BG126" s="216">
        <f>IF(N126="zákl. přenesená",J126,0)</f>
        <v>0</v>
      </c>
      <c r="BH126" s="216">
        <f>IF(N126="sníž. přenesená",J126,0)</f>
        <v>0</v>
      </c>
      <c r="BI126" s="216">
        <f>IF(N126="nulová",J126,0)</f>
        <v>0</v>
      </c>
      <c r="BJ126" s="17" t="s">
        <v>77</v>
      </c>
      <c r="BK126" s="216">
        <f>ROUND(I126*H126,2)</f>
        <v>0</v>
      </c>
      <c r="BL126" s="17" t="s">
        <v>562</v>
      </c>
      <c r="BM126" s="215" t="s">
        <v>498</v>
      </c>
    </row>
    <row r="127" s="2" customFormat="1">
      <c r="A127" s="38"/>
      <c r="B127" s="39"/>
      <c r="C127" s="40"/>
      <c r="D127" s="217" t="s">
        <v>128</v>
      </c>
      <c r="E127" s="40"/>
      <c r="F127" s="218" t="s">
        <v>1000</v>
      </c>
      <c r="G127" s="40"/>
      <c r="H127" s="40"/>
      <c r="I127" s="219"/>
      <c r="J127" s="40"/>
      <c r="K127" s="40"/>
      <c r="L127" s="44"/>
      <c r="M127" s="220"/>
      <c r="N127" s="221"/>
      <c r="O127" s="84"/>
      <c r="P127" s="84"/>
      <c r="Q127" s="84"/>
      <c r="R127" s="84"/>
      <c r="S127" s="84"/>
      <c r="T127" s="85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T127" s="17" t="s">
        <v>128</v>
      </c>
      <c r="AU127" s="17" t="s">
        <v>81</v>
      </c>
    </row>
    <row r="128" s="2" customFormat="1" ht="16.5" customHeight="1">
      <c r="A128" s="38"/>
      <c r="B128" s="39"/>
      <c r="C128" s="204" t="s">
        <v>335</v>
      </c>
      <c r="D128" s="204" t="s">
        <v>121</v>
      </c>
      <c r="E128" s="205" t="s">
        <v>1001</v>
      </c>
      <c r="F128" s="206" t="s">
        <v>1002</v>
      </c>
      <c r="G128" s="207" t="s">
        <v>1003</v>
      </c>
      <c r="H128" s="208">
        <v>2</v>
      </c>
      <c r="I128" s="209"/>
      <c r="J128" s="210">
        <f>ROUND(I128*H128,2)</f>
        <v>0</v>
      </c>
      <c r="K128" s="206" t="s">
        <v>931</v>
      </c>
      <c r="L128" s="44"/>
      <c r="M128" s="211" t="s">
        <v>19</v>
      </c>
      <c r="N128" s="212" t="s">
        <v>43</v>
      </c>
      <c r="O128" s="84"/>
      <c r="P128" s="213">
        <f>O128*H128</f>
        <v>0</v>
      </c>
      <c r="Q128" s="213">
        <v>0</v>
      </c>
      <c r="R128" s="213">
        <f>Q128*H128</f>
        <v>0</v>
      </c>
      <c r="S128" s="213">
        <v>0</v>
      </c>
      <c r="T128" s="214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15" t="s">
        <v>562</v>
      </c>
      <c r="AT128" s="215" t="s">
        <v>121</v>
      </c>
      <c r="AU128" s="215" t="s">
        <v>81</v>
      </c>
      <c r="AY128" s="17" t="s">
        <v>119</v>
      </c>
      <c r="BE128" s="216">
        <f>IF(N128="základní",J128,0)</f>
        <v>0</v>
      </c>
      <c r="BF128" s="216">
        <f>IF(N128="snížená",J128,0)</f>
        <v>0</v>
      </c>
      <c r="BG128" s="216">
        <f>IF(N128="zákl. přenesená",J128,0)</f>
        <v>0</v>
      </c>
      <c r="BH128" s="216">
        <f>IF(N128="sníž. přenesená",J128,0)</f>
        <v>0</v>
      </c>
      <c r="BI128" s="216">
        <f>IF(N128="nulová",J128,0)</f>
        <v>0</v>
      </c>
      <c r="BJ128" s="17" t="s">
        <v>77</v>
      </c>
      <c r="BK128" s="216">
        <f>ROUND(I128*H128,2)</f>
        <v>0</v>
      </c>
      <c r="BL128" s="17" t="s">
        <v>562</v>
      </c>
      <c r="BM128" s="215" t="s">
        <v>519</v>
      </c>
    </row>
    <row r="129" s="2" customFormat="1">
      <c r="A129" s="38"/>
      <c r="B129" s="39"/>
      <c r="C129" s="40"/>
      <c r="D129" s="217" t="s">
        <v>128</v>
      </c>
      <c r="E129" s="40"/>
      <c r="F129" s="218" t="s">
        <v>1004</v>
      </c>
      <c r="G129" s="40"/>
      <c r="H129" s="40"/>
      <c r="I129" s="219"/>
      <c r="J129" s="40"/>
      <c r="K129" s="40"/>
      <c r="L129" s="44"/>
      <c r="M129" s="220"/>
      <c r="N129" s="221"/>
      <c r="O129" s="84"/>
      <c r="P129" s="84"/>
      <c r="Q129" s="84"/>
      <c r="R129" s="84"/>
      <c r="S129" s="84"/>
      <c r="T129" s="85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7" t="s">
        <v>128</v>
      </c>
      <c r="AU129" s="17" t="s">
        <v>81</v>
      </c>
    </row>
    <row r="130" s="2" customFormat="1" ht="16.5" customHeight="1">
      <c r="A130" s="38"/>
      <c r="B130" s="39"/>
      <c r="C130" s="204" t="s">
        <v>342</v>
      </c>
      <c r="D130" s="204" t="s">
        <v>121</v>
      </c>
      <c r="E130" s="205" t="s">
        <v>1005</v>
      </c>
      <c r="F130" s="206" t="s">
        <v>1006</v>
      </c>
      <c r="G130" s="207" t="s">
        <v>1007</v>
      </c>
      <c r="H130" s="208">
        <v>1</v>
      </c>
      <c r="I130" s="209"/>
      <c r="J130" s="210">
        <f>ROUND(I130*H130,2)</f>
        <v>0</v>
      </c>
      <c r="K130" s="206" t="s">
        <v>19</v>
      </c>
      <c r="L130" s="44"/>
      <c r="M130" s="211" t="s">
        <v>19</v>
      </c>
      <c r="N130" s="212" t="s">
        <v>43</v>
      </c>
      <c r="O130" s="84"/>
      <c r="P130" s="213">
        <f>O130*H130</f>
        <v>0</v>
      </c>
      <c r="Q130" s="213">
        <v>0</v>
      </c>
      <c r="R130" s="213">
        <f>Q130*H130</f>
        <v>0</v>
      </c>
      <c r="S130" s="213">
        <v>0</v>
      </c>
      <c r="T130" s="214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15" t="s">
        <v>562</v>
      </c>
      <c r="AT130" s="215" t="s">
        <v>121</v>
      </c>
      <c r="AU130" s="215" t="s">
        <v>81</v>
      </c>
      <c r="AY130" s="17" t="s">
        <v>119</v>
      </c>
      <c r="BE130" s="216">
        <f>IF(N130="základní",J130,0)</f>
        <v>0</v>
      </c>
      <c r="BF130" s="216">
        <f>IF(N130="snížená",J130,0)</f>
        <v>0</v>
      </c>
      <c r="BG130" s="216">
        <f>IF(N130="zákl. přenesená",J130,0)</f>
        <v>0</v>
      </c>
      <c r="BH130" s="216">
        <f>IF(N130="sníž. přenesená",J130,0)</f>
        <v>0</v>
      </c>
      <c r="BI130" s="216">
        <f>IF(N130="nulová",J130,0)</f>
        <v>0</v>
      </c>
      <c r="BJ130" s="17" t="s">
        <v>77</v>
      </c>
      <c r="BK130" s="216">
        <f>ROUND(I130*H130,2)</f>
        <v>0</v>
      </c>
      <c r="BL130" s="17" t="s">
        <v>562</v>
      </c>
      <c r="BM130" s="215" t="s">
        <v>531</v>
      </c>
    </row>
    <row r="131" s="2" customFormat="1" ht="16.5" customHeight="1">
      <c r="A131" s="38"/>
      <c r="B131" s="39"/>
      <c r="C131" s="204" t="s">
        <v>349</v>
      </c>
      <c r="D131" s="204" t="s">
        <v>121</v>
      </c>
      <c r="E131" s="205" t="s">
        <v>1008</v>
      </c>
      <c r="F131" s="206" t="s">
        <v>1009</v>
      </c>
      <c r="G131" s="207" t="s">
        <v>1007</v>
      </c>
      <c r="H131" s="208">
        <v>1</v>
      </c>
      <c r="I131" s="209"/>
      <c r="J131" s="210">
        <f>ROUND(I131*H131,2)</f>
        <v>0</v>
      </c>
      <c r="K131" s="206" t="s">
        <v>931</v>
      </c>
      <c r="L131" s="44"/>
      <c r="M131" s="211" t="s">
        <v>19</v>
      </c>
      <c r="N131" s="212" t="s">
        <v>43</v>
      </c>
      <c r="O131" s="84"/>
      <c r="P131" s="213">
        <f>O131*H131</f>
        <v>0</v>
      </c>
      <c r="Q131" s="213">
        <v>0</v>
      </c>
      <c r="R131" s="213">
        <f>Q131*H131</f>
        <v>0</v>
      </c>
      <c r="S131" s="213">
        <v>0</v>
      </c>
      <c r="T131" s="214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15" t="s">
        <v>562</v>
      </c>
      <c r="AT131" s="215" t="s">
        <v>121</v>
      </c>
      <c r="AU131" s="215" t="s">
        <v>81</v>
      </c>
      <c r="AY131" s="17" t="s">
        <v>119</v>
      </c>
      <c r="BE131" s="216">
        <f>IF(N131="základní",J131,0)</f>
        <v>0</v>
      </c>
      <c r="BF131" s="216">
        <f>IF(N131="snížená",J131,0)</f>
        <v>0</v>
      </c>
      <c r="BG131" s="216">
        <f>IF(N131="zákl. přenesená",J131,0)</f>
        <v>0</v>
      </c>
      <c r="BH131" s="216">
        <f>IF(N131="sníž. přenesená",J131,0)</f>
        <v>0</v>
      </c>
      <c r="BI131" s="216">
        <f>IF(N131="nulová",J131,0)</f>
        <v>0</v>
      </c>
      <c r="BJ131" s="17" t="s">
        <v>77</v>
      </c>
      <c r="BK131" s="216">
        <f>ROUND(I131*H131,2)</f>
        <v>0</v>
      </c>
      <c r="BL131" s="17" t="s">
        <v>562</v>
      </c>
      <c r="BM131" s="215" t="s">
        <v>542</v>
      </c>
    </row>
    <row r="132" s="2" customFormat="1">
      <c r="A132" s="38"/>
      <c r="B132" s="39"/>
      <c r="C132" s="40"/>
      <c r="D132" s="217" t="s">
        <v>128</v>
      </c>
      <c r="E132" s="40"/>
      <c r="F132" s="218" t="s">
        <v>1010</v>
      </c>
      <c r="G132" s="40"/>
      <c r="H132" s="40"/>
      <c r="I132" s="219"/>
      <c r="J132" s="40"/>
      <c r="K132" s="40"/>
      <c r="L132" s="44"/>
      <c r="M132" s="220"/>
      <c r="N132" s="221"/>
      <c r="O132" s="84"/>
      <c r="P132" s="84"/>
      <c r="Q132" s="84"/>
      <c r="R132" s="84"/>
      <c r="S132" s="84"/>
      <c r="T132" s="85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T132" s="17" t="s">
        <v>128</v>
      </c>
      <c r="AU132" s="17" t="s">
        <v>81</v>
      </c>
    </row>
    <row r="133" s="2" customFormat="1" ht="21.75" customHeight="1">
      <c r="A133" s="38"/>
      <c r="B133" s="39"/>
      <c r="C133" s="204" t="s">
        <v>356</v>
      </c>
      <c r="D133" s="204" t="s">
        <v>121</v>
      </c>
      <c r="E133" s="205" t="s">
        <v>1011</v>
      </c>
      <c r="F133" s="206" t="s">
        <v>1012</v>
      </c>
      <c r="G133" s="207" t="s">
        <v>457</v>
      </c>
      <c r="H133" s="208">
        <v>1</v>
      </c>
      <c r="I133" s="209"/>
      <c r="J133" s="210">
        <f>ROUND(I133*H133,2)</f>
        <v>0</v>
      </c>
      <c r="K133" s="206" t="s">
        <v>931</v>
      </c>
      <c r="L133" s="44"/>
      <c r="M133" s="211" t="s">
        <v>19</v>
      </c>
      <c r="N133" s="212" t="s">
        <v>43</v>
      </c>
      <c r="O133" s="84"/>
      <c r="P133" s="213">
        <f>O133*H133</f>
        <v>0</v>
      </c>
      <c r="Q133" s="213">
        <v>0</v>
      </c>
      <c r="R133" s="213">
        <f>Q133*H133</f>
        <v>0</v>
      </c>
      <c r="S133" s="213">
        <v>0</v>
      </c>
      <c r="T133" s="214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15" t="s">
        <v>562</v>
      </c>
      <c r="AT133" s="215" t="s">
        <v>121</v>
      </c>
      <c r="AU133" s="215" t="s">
        <v>81</v>
      </c>
      <c r="AY133" s="17" t="s">
        <v>119</v>
      </c>
      <c r="BE133" s="216">
        <f>IF(N133="základní",J133,0)</f>
        <v>0</v>
      </c>
      <c r="BF133" s="216">
        <f>IF(N133="snížená",J133,0)</f>
        <v>0</v>
      </c>
      <c r="BG133" s="216">
        <f>IF(N133="zákl. přenesená",J133,0)</f>
        <v>0</v>
      </c>
      <c r="BH133" s="216">
        <f>IF(N133="sníž. přenesená",J133,0)</f>
        <v>0</v>
      </c>
      <c r="BI133" s="216">
        <f>IF(N133="nulová",J133,0)</f>
        <v>0</v>
      </c>
      <c r="BJ133" s="17" t="s">
        <v>77</v>
      </c>
      <c r="BK133" s="216">
        <f>ROUND(I133*H133,2)</f>
        <v>0</v>
      </c>
      <c r="BL133" s="17" t="s">
        <v>562</v>
      </c>
      <c r="BM133" s="215" t="s">
        <v>552</v>
      </c>
    </row>
    <row r="134" s="2" customFormat="1">
      <c r="A134" s="38"/>
      <c r="B134" s="39"/>
      <c r="C134" s="40"/>
      <c r="D134" s="217" t="s">
        <v>128</v>
      </c>
      <c r="E134" s="40"/>
      <c r="F134" s="218" t="s">
        <v>1013</v>
      </c>
      <c r="G134" s="40"/>
      <c r="H134" s="40"/>
      <c r="I134" s="219"/>
      <c r="J134" s="40"/>
      <c r="K134" s="40"/>
      <c r="L134" s="44"/>
      <c r="M134" s="220"/>
      <c r="N134" s="221"/>
      <c r="O134" s="84"/>
      <c r="P134" s="84"/>
      <c r="Q134" s="84"/>
      <c r="R134" s="84"/>
      <c r="S134" s="84"/>
      <c r="T134" s="85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7" t="s">
        <v>128</v>
      </c>
      <c r="AU134" s="17" t="s">
        <v>81</v>
      </c>
    </row>
    <row r="135" s="12" customFormat="1" ht="22.8" customHeight="1">
      <c r="A135" s="12"/>
      <c r="B135" s="188"/>
      <c r="C135" s="189"/>
      <c r="D135" s="190" t="s">
        <v>71</v>
      </c>
      <c r="E135" s="202" t="s">
        <v>1014</v>
      </c>
      <c r="F135" s="202" t="s">
        <v>1015</v>
      </c>
      <c r="G135" s="189"/>
      <c r="H135" s="189"/>
      <c r="I135" s="192"/>
      <c r="J135" s="203">
        <f>BK135</f>
        <v>0</v>
      </c>
      <c r="K135" s="189"/>
      <c r="L135" s="194"/>
      <c r="M135" s="195"/>
      <c r="N135" s="196"/>
      <c r="O135" s="196"/>
      <c r="P135" s="197">
        <f>SUM(P136:P159)</f>
        <v>0</v>
      </c>
      <c r="Q135" s="196"/>
      <c r="R135" s="197">
        <f>SUM(R136:R159)</f>
        <v>0</v>
      </c>
      <c r="S135" s="196"/>
      <c r="T135" s="198">
        <f>SUM(T136:T159)</f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199" t="s">
        <v>141</v>
      </c>
      <c r="AT135" s="200" t="s">
        <v>71</v>
      </c>
      <c r="AU135" s="200" t="s">
        <v>77</v>
      </c>
      <c r="AY135" s="199" t="s">
        <v>119</v>
      </c>
      <c r="BK135" s="201">
        <f>SUM(BK136:BK159)</f>
        <v>0</v>
      </c>
    </row>
    <row r="136" s="2" customFormat="1" ht="16.5" customHeight="1">
      <c r="A136" s="38"/>
      <c r="B136" s="39"/>
      <c r="C136" s="204" t="s">
        <v>362</v>
      </c>
      <c r="D136" s="204" t="s">
        <v>121</v>
      </c>
      <c r="E136" s="205" t="s">
        <v>1016</v>
      </c>
      <c r="F136" s="206" t="s">
        <v>1017</v>
      </c>
      <c r="G136" s="207" t="s">
        <v>1018</v>
      </c>
      <c r="H136" s="208">
        <v>0.10000000000000001</v>
      </c>
      <c r="I136" s="209"/>
      <c r="J136" s="210">
        <f>ROUND(I136*H136,2)</f>
        <v>0</v>
      </c>
      <c r="K136" s="206" t="s">
        <v>931</v>
      </c>
      <c r="L136" s="44"/>
      <c r="M136" s="211" t="s">
        <v>19</v>
      </c>
      <c r="N136" s="212" t="s">
        <v>43</v>
      </c>
      <c r="O136" s="84"/>
      <c r="P136" s="213">
        <f>O136*H136</f>
        <v>0</v>
      </c>
      <c r="Q136" s="213">
        <v>0</v>
      </c>
      <c r="R136" s="213">
        <f>Q136*H136</f>
        <v>0</v>
      </c>
      <c r="S136" s="213">
        <v>0</v>
      </c>
      <c r="T136" s="214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15" t="s">
        <v>562</v>
      </c>
      <c r="AT136" s="215" t="s">
        <v>121</v>
      </c>
      <c r="AU136" s="215" t="s">
        <v>81</v>
      </c>
      <c r="AY136" s="17" t="s">
        <v>119</v>
      </c>
      <c r="BE136" s="216">
        <f>IF(N136="základní",J136,0)</f>
        <v>0</v>
      </c>
      <c r="BF136" s="216">
        <f>IF(N136="snížená",J136,0)</f>
        <v>0</v>
      </c>
      <c r="BG136" s="216">
        <f>IF(N136="zákl. přenesená",J136,0)</f>
        <v>0</v>
      </c>
      <c r="BH136" s="216">
        <f>IF(N136="sníž. přenesená",J136,0)</f>
        <v>0</v>
      </c>
      <c r="BI136" s="216">
        <f>IF(N136="nulová",J136,0)</f>
        <v>0</v>
      </c>
      <c r="BJ136" s="17" t="s">
        <v>77</v>
      </c>
      <c r="BK136" s="216">
        <f>ROUND(I136*H136,2)</f>
        <v>0</v>
      </c>
      <c r="BL136" s="17" t="s">
        <v>562</v>
      </c>
      <c r="BM136" s="215" t="s">
        <v>562</v>
      </c>
    </row>
    <row r="137" s="2" customFormat="1">
      <c r="A137" s="38"/>
      <c r="B137" s="39"/>
      <c r="C137" s="40"/>
      <c r="D137" s="217" t="s">
        <v>128</v>
      </c>
      <c r="E137" s="40"/>
      <c r="F137" s="218" t="s">
        <v>1019</v>
      </c>
      <c r="G137" s="40"/>
      <c r="H137" s="40"/>
      <c r="I137" s="219"/>
      <c r="J137" s="40"/>
      <c r="K137" s="40"/>
      <c r="L137" s="44"/>
      <c r="M137" s="220"/>
      <c r="N137" s="221"/>
      <c r="O137" s="84"/>
      <c r="P137" s="84"/>
      <c r="Q137" s="84"/>
      <c r="R137" s="84"/>
      <c r="S137" s="84"/>
      <c r="T137" s="85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T137" s="17" t="s">
        <v>128</v>
      </c>
      <c r="AU137" s="17" t="s">
        <v>81</v>
      </c>
    </row>
    <row r="138" s="2" customFormat="1" ht="16.5" customHeight="1">
      <c r="A138" s="38"/>
      <c r="B138" s="39"/>
      <c r="C138" s="204" t="s">
        <v>367</v>
      </c>
      <c r="D138" s="204" t="s">
        <v>121</v>
      </c>
      <c r="E138" s="205" t="s">
        <v>1020</v>
      </c>
      <c r="F138" s="206" t="s">
        <v>1021</v>
      </c>
      <c r="G138" s="207" t="s">
        <v>296</v>
      </c>
      <c r="H138" s="208">
        <v>2</v>
      </c>
      <c r="I138" s="209"/>
      <c r="J138" s="210">
        <f>ROUND(I138*H138,2)</f>
        <v>0</v>
      </c>
      <c r="K138" s="206" t="s">
        <v>931</v>
      </c>
      <c r="L138" s="44"/>
      <c r="M138" s="211" t="s">
        <v>19</v>
      </c>
      <c r="N138" s="212" t="s">
        <v>43</v>
      </c>
      <c r="O138" s="84"/>
      <c r="P138" s="213">
        <f>O138*H138</f>
        <v>0</v>
      </c>
      <c r="Q138" s="213">
        <v>0</v>
      </c>
      <c r="R138" s="213">
        <f>Q138*H138</f>
        <v>0</v>
      </c>
      <c r="S138" s="213">
        <v>0</v>
      </c>
      <c r="T138" s="214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15" t="s">
        <v>562</v>
      </c>
      <c r="AT138" s="215" t="s">
        <v>121</v>
      </c>
      <c r="AU138" s="215" t="s">
        <v>81</v>
      </c>
      <c r="AY138" s="17" t="s">
        <v>119</v>
      </c>
      <c r="BE138" s="216">
        <f>IF(N138="základní",J138,0)</f>
        <v>0</v>
      </c>
      <c r="BF138" s="216">
        <f>IF(N138="snížená",J138,0)</f>
        <v>0</v>
      </c>
      <c r="BG138" s="216">
        <f>IF(N138="zákl. přenesená",J138,0)</f>
        <v>0</v>
      </c>
      <c r="BH138" s="216">
        <f>IF(N138="sníž. přenesená",J138,0)</f>
        <v>0</v>
      </c>
      <c r="BI138" s="216">
        <f>IF(N138="nulová",J138,0)</f>
        <v>0</v>
      </c>
      <c r="BJ138" s="17" t="s">
        <v>77</v>
      </c>
      <c r="BK138" s="216">
        <f>ROUND(I138*H138,2)</f>
        <v>0</v>
      </c>
      <c r="BL138" s="17" t="s">
        <v>562</v>
      </c>
      <c r="BM138" s="215" t="s">
        <v>572</v>
      </c>
    </row>
    <row r="139" s="2" customFormat="1">
      <c r="A139" s="38"/>
      <c r="B139" s="39"/>
      <c r="C139" s="40"/>
      <c r="D139" s="217" t="s">
        <v>128</v>
      </c>
      <c r="E139" s="40"/>
      <c r="F139" s="218" t="s">
        <v>1022</v>
      </c>
      <c r="G139" s="40"/>
      <c r="H139" s="40"/>
      <c r="I139" s="219"/>
      <c r="J139" s="40"/>
      <c r="K139" s="40"/>
      <c r="L139" s="44"/>
      <c r="M139" s="220"/>
      <c r="N139" s="221"/>
      <c r="O139" s="84"/>
      <c r="P139" s="84"/>
      <c r="Q139" s="84"/>
      <c r="R139" s="84"/>
      <c r="S139" s="84"/>
      <c r="T139" s="85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T139" s="17" t="s">
        <v>128</v>
      </c>
      <c r="AU139" s="17" t="s">
        <v>81</v>
      </c>
    </row>
    <row r="140" s="2" customFormat="1" ht="16.5" customHeight="1">
      <c r="A140" s="38"/>
      <c r="B140" s="39"/>
      <c r="C140" s="204" t="s">
        <v>372</v>
      </c>
      <c r="D140" s="204" t="s">
        <v>121</v>
      </c>
      <c r="E140" s="205" t="s">
        <v>1023</v>
      </c>
      <c r="F140" s="206" t="s">
        <v>1024</v>
      </c>
      <c r="G140" s="207" t="s">
        <v>296</v>
      </c>
      <c r="H140" s="208">
        <v>2</v>
      </c>
      <c r="I140" s="209"/>
      <c r="J140" s="210">
        <f>ROUND(I140*H140,2)</f>
        <v>0</v>
      </c>
      <c r="K140" s="206" t="s">
        <v>931</v>
      </c>
      <c r="L140" s="44"/>
      <c r="M140" s="211" t="s">
        <v>19</v>
      </c>
      <c r="N140" s="212" t="s">
        <v>43</v>
      </c>
      <c r="O140" s="84"/>
      <c r="P140" s="213">
        <f>O140*H140</f>
        <v>0</v>
      </c>
      <c r="Q140" s="213">
        <v>0</v>
      </c>
      <c r="R140" s="213">
        <f>Q140*H140</f>
        <v>0</v>
      </c>
      <c r="S140" s="213">
        <v>0</v>
      </c>
      <c r="T140" s="214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15" t="s">
        <v>562</v>
      </c>
      <c r="AT140" s="215" t="s">
        <v>121</v>
      </c>
      <c r="AU140" s="215" t="s">
        <v>81</v>
      </c>
      <c r="AY140" s="17" t="s">
        <v>119</v>
      </c>
      <c r="BE140" s="216">
        <f>IF(N140="základní",J140,0)</f>
        <v>0</v>
      </c>
      <c r="BF140" s="216">
        <f>IF(N140="snížená",J140,0)</f>
        <v>0</v>
      </c>
      <c r="BG140" s="216">
        <f>IF(N140="zákl. přenesená",J140,0)</f>
        <v>0</v>
      </c>
      <c r="BH140" s="216">
        <f>IF(N140="sníž. přenesená",J140,0)</f>
        <v>0</v>
      </c>
      <c r="BI140" s="216">
        <f>IF(N140="nulová",J140,0)</f>
        <v>0</v>
      </c>
      <c r="BJ140" s="17" t="s">
        <v>77</v>
      </c>
      <c r="BK140" s="216">
        <f>ROUND(I140*H140,2)</f>
        <v>0</v>
      </c>
      <c r="BL140" s="17" t="s">
        <v>562</v>
      </c>
      <c r="BM140" s="215" t="s">
        <v>582</v>
      </c>
    </row>
    <row r="141" s="2" customFormat="1">
      <c r="A141" s="38"/>
      <c r="B141" s="39"/>
      <c r="C141" s="40"/>
      <c r="D141" s="217" t="s">
        <v>128</v>
      </c>
      <c r="E141" s="40"/>
      <c r="F141" s="218" t="s">
        <v>1025</v>
      </c>
      <c r="G141" s="40"/>
      <c r="H141" s="40"/>
      <c r="I141" s="219"/>
      <c r="J141" s="40"/>
      <c r="K141" s="40"/>
      <c r="L141" s="44"/>
      <c r="M141" s="220"/>
      <c r="N141" s="221"/>
      <c r="O141" s="84"/>
      <c r="P141" s="84"/>
      <c r="Q141" s="84"/>
      <c r="R141" s="84"/>
      <c r="S141" s="84"/>
      <c r="T141" s="85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T141" s="17" t="s">
        <v>128</v>
      </c>
      <c r="AU141" s="17" t="s">
        <v>81</v>
      </c>
    </row>
    <row r="142" s="2" customFormat="1" ht="16.5" customHeight="1">
      <c r="A142" s="38"/>
      <c r="B142" s="39"/>
      <c r="C142" s="204" t="s">
        <v>377</v>
      </c>
      <c r="D142" s="204" t="s">
        <v>121</v>
      </c>
      <c r="E142" s="205" t="s">
        <v>1026</v>
      </c>
      <c r="F142" s="206" t="s">
        <v>1027</v>
      </c>
      <c r="G142" s="207" t="s">
        <v>267</v>
      </c>
      <c r="H142" s="208">
        <v>2</v>
      </c>
      <c r="I142" s="209"/>
      <c r="J142" s="210">
        <f>ROUND(I142*H142,2)</f>
        <v>0</v>
      </c>
      <c r="K142" s="206" t="s">
        <v>931</v>
      </c>
      <c r="L142" s="44"/>
      <c r="M142" s="211" t="s">
        <v>19</v>
      </c>
      <c r="N142" s="212" t="s">
        <v>43</v>
      </c>
      <c r="O142" s="84"/>
      <c r="P142" s="213">
        <f>O142*H142</f>
        <v>0</v>
      </c>
      <c r="Q142" s="213">
        <v>0</v>
      </c>
      <c r="R142" s="213">
        <f>Q142*H142</f>
        <v>0</v>
      </c>
      <c r="S142" s="213">
        <v>0</v>
      </c>
      <c r="T142" s="214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15" t="s">
        <v>562</v>
      </c>
      <c r="AT142" s="215" t="s">
        <v>121</v>
      </c>
      <c r="AU142" s="215" t="s">
        <v>81</v>
      </c>
      <c r="AY142" s="17" t="s">
        <v>119</v>
      </c>
      <c r="BE142" s="216">
        <f>IF(N142="základní",J142,0)</f>
        <v>0</v>
      </c>
      <c r="BF142" s="216">
        <f>IF(N142="snížená",J142,0)</f>
        <v>0</v>
      </c>
      <c r="BG142" s="216">
        <f>IF(N142="zákl. přenesená",J142,0)</f>
        <v>0</v>
      </c>
      <c r="BH142" s="216">
        <f>IF(N142="sníž. přenesená",J142,0)</f>
        <v>0</v>
      </c>
      <c r="BI142" s="216">
        <f>IF(N142="nulová",J142,0)</f>
        <v>0</v>
      </c>
      <c r="BJ142" s="17" t="s">
        <v>77</v>
      </c>
      <c r="BK142" s="216">
        <f>ROUND(I142*H142,2)</f>
        <v>0</v>
      </c>
      <c r="BL142" s="17" t="s">
        <v>562</v>
      </c>
      <c r="BM142" s="215" t="s">
        <v>592</v>
      </c>
    </row>
    <row r="143" s="2" customFormat="1">
      <c r="A143" s="38"/>
      <c r="B143" s="39"/>
      <c r="C143" s="40"/>
      <c r="D143" s="217" t="s">
        <v>128</v>
      </c>
      <c r="E143" s="40"/>
      <c r="F143" s="218" t="s">
        <v>1028</v>
      </c>
      <c r="G143" s="40"/>
      <c r="H143" s="40"/>
      <c r="I143" s="219"/>
      <c r="J143" s="40"/>
      <c r="K143" s="40"/>
      <c r="L143" s="44"/>
      <c r="M143" s="220"/>
      <c r="N143" s="221"/>
      <c r="O143" s="84"/>
      <c r="P143" s="84"/>
      <c r="Q143" s="84"/>
      <c r="R143" s="84"/>
      <c r="S143" s="84"/>
      <c r="T143" s="85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T143" s="17" t="s">
        <v>128</v>
      </c>
      <c r="AU143" s="17" t="s">
        <v>81</v>
      </c>
    </row>
    <row r="144" s="2" customFormat="1" ht="16.5" customHeight="1">
      <c r="A144" s="38"/>
      <c r="B144" s="39"/>
      <c r="C144" s="256" t="s">
        <v>384</v>
      </c>
      <c r="D144" s="256" t="s">
        <v>397</v>
      </c>
      <c r="E144" s="257" t="s">
        <v>1029</v>
      </c>
      <c r="F144" s="258" t="s">
        <v>1030</v>
      </c>
      <c r="G144" s="259" t="s">
        <v>267</v>
      </c>
      <c r="H144" s="260">
        <v>2</v>
      </c>
      <c r="I144" s="261"/>
      <c r="J144" s="262">
        <f>ROUND(I144*H144,2)</f>
        <v>0</v>
      </c>
      <c r="K144" s="258" t="s">
        <v>931</v>
      </c>
      <c r="L144" s="263"/>
      <c r="M144" s="264" t="s">
        <v>19</v>
      </c>
      <c r="N144" s="265" t="s">
        <v>43</v>
      </c>
      <c r="O144" s="84"/>
      <c r="P144" s="213">
        <f>O144*H144</f>
        <v>0</v>
      </c>
      <c r="Q144" s="213">
        <v>0</v>
      </c>
      <c r="R144" s="213">
        <f>Q144*H144</f>
        <v>0</v>
      </c>
      <c r="S144" s="213">
        <v>0</v>
      </c>
      <c r="T144" s="214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15" t="s">
        <v>935</v>
      </c>
      <c r="AT144" s="215" t="s">
        <v>397</v>
      </c>
      <c r="AU144" s="215" t="s">
        <v>81</v>
      </c>
      <c r="AY144" s="17" t="s">
        <v>119</v>
      </c>
      <c r="BE144" s="216">
        <f>IF(N144="základní",J144,0)</f>
        <v>0</v>
      </c>
      <c r="BF144" s="216">
        <f>IF(N144="snížená",J144,0)</f>
        <v>0</v>
      </c>
      <c r="BG144" s="216">
        <f>IF(N144="zákl. přenesená",J144,0)</f>
        <v>0</v>
      </c>
      <c r="BH144" s="216">
        <f>IF(N144="sníž. přenesená",J144,0)</f>
        <v>0</v>
      </c>
      <c r="BI144" s="216">
        <f>IF(N144="nulová",J144,0)</f>
        <v>0</v>
      </c>
      <c r="BJ144" s="17" t="s">
        <v>77</v>
      </c>
      <c r="BK144" s="216">
        <f>ROUND(I144*H144,2)</f>
        <v>0</v>
      </c>
      <c r="BL144" s="17" t="s">
        <v>562</v>
      </c>
      <c r="BM144" s="215" t="s">
        <v>602</v>
      </c>
    </row>
    <row r="145" s="2" customFormat="1" ht="16.5" customHeight="1">
      <c r="A145" s="38"/>
      <c r="B145" s="39"/>
      <c r="C145" s="204" t="s">
        <v>390</v>
      </c>
      <c r="D145" s="204" t="s">
        <v>121</v>
      </c>
      <c r="E145" s="205" t="s">
        <v>1031</v>
      </c>
      <c r="F145" s="206" t="s">
        <v>1032</v>
      </c>
      <c r="G145" s="207" t="s">
        <v>267</v>
      </c>
      <c r="H145" s="208">
        <v>4</v>
      </c>
      <c r="I145" s="209"/>
      <c r="J145" s="210">
        <f>ROUND(I145*H145,2)</f>
        <v>0</v>
      </c>
      <c r="K145" s="206" t="s">
        <v>931</v>
      </c>
      <c r="L145" s="44"/>
      <c r="M145" s="211" t="s">
        <v>19</v>
      </c>
      <c r="N145" s="212" t="s">
        <v>43</v>
      </c>
      <c r="O145" s="84"/>
      <c r="P145" s="213">
        <f>O145*H145</f>
        <v>0</v>
      </c>
      <c r="Q145" s="213">
        <v>0</v>
      </c>
      <c r="R145" s="213">
        <f>Q145*H145</f>
        <v>0</v>
      </c>
      <c r="S145" s="213">
        <v>0</v>
      </c>
      <c r="T145" s="214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15" t="s">
        <v>562</v>
      </c>
      <c r="AT145" s="215" t="s">
        <v>121</v>
      </c>
      <c r="AU145" s="215" t="s">
        <v>81</v>
      </c>
      <c r="AY145" s="17" t="s">
        <v>119</v>
      </c>
      <c r="BE145" s="216">
        <f>IF(N145="základní",J145,0)</f>
        <v>0</v>
      </c>
      <c r="BF145" s="216">
        <f>IF(N145="snížená",J145,0)</f>
        <v>0</v>
      </c>
      <c r="BG145" s="216">
        <f>IF(N145="zákl. přenesená",J145,0)</f>
        <v>0</v>
      </c>
      <c r="BH145" s="216">
        <f>IF(N145="sníž. přenesená",J145,0)</f>
        <v>0</v>
      </c>
      <c r="BI145" s="216">
        <f>IF(N145="nulová",J145,0)</f>
        <v>0</v>
      </c>
      <c r="BJ145" s="17" t="s">
        <v>77</v>
      </c>
      <c r="BK145" s="216">
        <f>ROUND(I145*H145,2)</f>
        <v>0</v>
      </c>
      <c r="BL145" s="17" t="s">
        <v>562</v>
      </c>
      <c r="BM145" s="215" t="s">
        <v>612</v>
      </c>
    </row>
    <row r="146" s="2" customFormat="1">
      <c r="A146" s="38"/>
      <c r="B146" s="39"/>
      <c r="C146" s="40"/>
      <c r="D146" s="217" t="s">
        <v>128</v>
      </c>
      <c r="E146" s="40"/>
      <c r="F146" s="218" t="s">
        <v>1033</v>
      </c>
      <c r="G146" s="40"/>
      <c r="H146" s="40"/>
      <c r="I146" s="219"/>
      <c r="J146" s="40"/>
      <c r="K146" s="40"/>
      <c r="L146" s="44"/>
      <c r="M146" s="220"/>
      <c r="N146" s="221"/>
      <c r="O146" s="84"/>
      <c r="P146" s="84"/>
      <c r="Q146" s="84"/>
      <c r="R146" s="84"/>
      <c r="S146" s="84"/>
      <c r="T146" s="85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T146" s="17" t="s">
        <v>128</v>
      </c>
      <c r="AU146" s="17" t="s">
        <v>81</v>
      </c>
    </row>
    <row r="147" s="2" customFormat="1" ht="16.5" customHeight="1">
      <c r="A147" s="38"/>
      <c r="B147" s="39"/>
      <c r="C147" s="256" t="s">
        <v>396</v>
      </c>
      <c r="D147" s="256" t="s">
        <v>397</v>
      </c>
      <c r="E147" s="257" t="s">
        <v>1034</v>
      </c>
      <c r="F147" s="258" t="s">
        <v>1035</v>
      </c>
      <c r="G147" s="259" t="s">
        <v>267</v>
      </c>
      <c r="H147" s="260">
        <v>4</v>
      </c>
      <c r="I147" s="261"/>
      <c r="J147" s="262">
        <f>ROUND(I147*H147,2)</f>
        <v>0</v>
      </c>
      <c r="K147" s="258" t="s">
        <v>931</v>
      </c>
      <c r="L147" s="263"/>
      <c r="M147" s="264" t="s">
        <v>19</v>
      </c>
      <c r="N147" s="265" t="s">
        <v>43</v>
      </c>
      <c r="O147" s="84"/>
      <c r="P147" s="213">
        <f>O147*H147</f>
        <v>0</v>
      </c>
      <c r="Q147" s="213">
        <v>0</v>
      </c>
      <c r="R147" s="213">
        <f>Q147*H147</f>
        <v>0</v>
      </c>
      <c r="S147" s="213">
        <v>0</v>
      </c>
      <c r="T147" s="214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15" t="s">
        <v>935</v>
      </c>
      <c r="AT147" s="215" t="s">
        <v>397</v>
      </c>
      <c r="AU147" s="215" t="s">
        <v>81</v>
      </c>
      <c r="AY147" s="17" t="s">
        <v>119</v>
      </c>
      <c r="BE147" s="216">
        <f>IF(N147="základní",J147,0)</f>
        <v>0</v>
      </c>
      <c r="BF147" s="216">
        <f>IF(N147="snížená",J147,0)</f>
        <v>0</v>
      </c>
      <c r="BG147" s="216">
        <f>IF(N147="zákl. přenesená",J147,0)</f>
        <v>0</v>
      </c>
      <c r="BH147" s="216">
        <f>IF(N147="sníž. přenesená",J147,0)</f>
        <v>0</v>
      </c>
      <c r="BI147" s="216">
        <f>IF(N147="nulová",J147,0)</f>
        <v>0</v>
      </c>
      <c r="BJ147" s="17" t="s">
        <v>77</v>
      </c>
      <c r="BK147" s="216">
        <f>ROUND(I147*H147,2)</f>
        <v>0</v>
      </c>
      <c r="BL147" s="17" t="s">
        <v>562</v>
      </c>
      <c r="BM147" s="215" t="s">
        <v>622</v>
      </c>
    </row>
    <row r="148" s="2" customFormat="1" ht="16.5" customHeight="1">
      <c r="A148" s="38"/>
      <c r="B148" s="39"/>
      <c r="C148" s="204" t="s">
        <v>402</v>
      </c>
      <c r="D148" s="204" t="s">
        <v>121</v>
      </c>
      <c r="E148" s="205" t="s">
        <v>1036</v>
      </c>
      <c r="F148" s="206" t="s">
        <v>1037</v>
      </c>
      <c r="G148" s="207" t="s">
        <v>267</v>
      </c>
      <c r="H148" s="208">
        <v>30</v>
      </c>
      <c r="I148" s="209"/>
      <c r="J148" s="210">
        <f>ROUND(I148*H148,2)</f>
        <v>0</v>
      </c>
      <c r="K148" s="206" t="s">
        <v>931</v>
      </c>
      <c r="L148" s="44"/>
      <c r="M148" s="211" t="s">
        <v>19</v>
      </c>
      <c r="N148" s="212" t="s">
        <v>43</v>
      </c>
      <c r="O148" s="84"/>
      <c r="P148" s="213">
        <f>O148*H148</f>
        <v>0</v>
      </c>
      <c r="Q148" s="213">
        <v>0</v>
      </c>
      <c r="R148" s="213">
        <f>Q148*H148</f>
        <v>0</v>
      </c>
      <c r="S148" s="213">
        <v>0</v>
      </c>
      <c r="T148" s="214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15" t="s">
        <v>562</v>
      </c>
      <c r="AT148" s="215" t="s">
        <v>121</v>
      </c>
      <c r="AU148" s="215" t="s">
        <v>81</v>
      </c>
      <c r="AY148" s="17" t="s">
        <v>119</v>
      </c>
      <c r="BE148" s="216">
        <f>IF(N148="základní",J148,0)</f>
        <v>0</v>
      </c>
      <c r="BF148" s="216">
        <f>IF(N148="snížená",J148,0)</f>
        <v>0</v>
      </c>
      <c r="BG148" s="216">
        <f>IF(N148="zákl. přenesená",J148,0)</f>
        <v>0</v>
      </c>
      <c r="BH148" s="216">
        <f>IF(N148="sníž. přenesená",J148,0)</f>
        <v>0</v>
      </c>
      <c r="BI148" s="216">
        <f>IF(N148="nulová",J148,0)</f>
        <v>0</v>
      </c>
      <c r="BJ148" s="17" t="s">
        <v>77</v>
      </c>
      <c r="BK148" s="216">
        <f>ROUND(I148*H148,2)</f>
        <v>0</v>
      </c>
      <c r="BL148" s="17" t="s">
        <v>562</v>
      </c>
      <c r="BM148" s="215" t="s">
        <v>632</v>
      </c>
    </row>
    <row r="149" s="2" customFormat="1">
      <c r="A149" s="38"/>
      <c r="B149" s="39"/>
      <c r="C149" s="40"/>
      <c r="D149" s="217" t="s">
        <v>128</v>
      </c>
      <c r="E149" s="40"/>
      <c r="F149" s="218" t="s">
        <v>1038</v>
      </c>
      <c r="G149" s="40"/>
      <c r="H149" s="40"/>
      <c r="I149" s="219"/>
      <c r="J149" s="40"/>
      <c r="K149" s="40"/>
      <c r="L149" s="44"/>
      <c r="M149" s="220"/>
      <c r="N149" s="221"/>
      <c r="O149" s="84"/>
      <c r="P149" s="84"/>
      <c r="Q149" s="84"/>
      <c r="R149" s="84"/>
      <c r="S149" s="84"/>
      <c r="T149" s="85"/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T149" s="17" t="s">
        <v>128</v>
      </c>
      <c r="AU149" s="17" t="s">
        <v>81</v>
      </c>
    </row>
    <row r="150" s="2" customFormat="1" ht="16.5" customHeight="1">
      <c r="A150" s="38"/>
      <c r="B150" s="39"/>
      <c r="C150" s="204" t="s">
        <v>407</v>
      </c>
      <c r="D150" s="204" t="s">
        <v>121</v>
      </c>
      <c r="E150" s="205" t="s">
        <v>1039</v>
      </c>
      <c r="F150" s="206" t="s">
        <v>1040</v>
      </c>
      <c r="G150" s="207" t="s">
        <v>267</v>
      </c>
      <c r="H150" s="208">
        <v>30</v>
      </c>
      <c r="I150" s="209"/>
      <c r="J150" s="210">
        <f>ROUND(I150*H150,2)</f>
        <v>0</v>
      </c>
      <c r="K150" s="206" t="s">
        <v>931</v>
      </c>
      <c r="L150" s="44"/>
      <c r="M150" s="211" t="s">
        <v>19</v>
      </c>
      <c r="N150" s="212" t="s">
        <v>43</v>
      </c>
      <c r="O150" s="84"/>
      <c r="P150" s="213">
        <f>O150*H150</f>
        <v>0</v>
      </c>
      <c r="Q150" s="213">
        <v>0</v>
      </c>
      <c r="R150" s="213">
        <f>Q150*H150</f>
        <v>0</v>
      </c>
      <c r="S150" s="213">
        <v>0</v>
      </c>
      <c r="T150" s="214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15" t="s">
        <v>562</v>
      </c>
      <c r="AT150" s="215" t="s">
        <v>121</v>
      </c>
      <c r="AU150" s="215" t="s">
        <v>81</v>
      </c>
      <c r="AY150" s="17" t="s">
        <v>119</v>
      </c>
      <c r="BE150" s="216">
        <f>IF(N150="základní",J150,0)</f>
        <v>0</v>
      </c>
      <c r="BF150" s="216">
        <f>IF(N150="snížená",J150,0)</f>
        <v>0</v>
      </c>
      <c r="BG150" s="216">
        <f>IF(N150="zákl. přenesená",J150,0)</f>
        <v>0</v>
      </c>
      <c r="BH150" s="216">
        <f>IF(N150="sníž. přenesená",J150,0)</f>
        <v>0</v>
      </c>
      <c r="BI150" s="216">
        <f>IF(N150="nulová",J150,0)</f>
        <v>0</v>
      </c>
      <c r="BJ150" s="17" t="s">
        <v>77</v>
      </c>
      <c r="BK150" s="216">
        <f>ROUND(I150*H150,2)</f>
        <v>0</v>
      </c>
      <c r="BL150" s="17" t="s">
        <v>562</v>
      </c>
      <c r="BM150" s="215" t="s">
        <v>642</v>
      </c>
    </row>
    <row r="151" s="2" customFormat="1">
      <c r="A151" s="38"/>
      <c r="B151" s="39"/>
      <c r="C151" s="40"/>
      <c r="D151" s="217" t="s">
        <v>128</v>
      </c>
      <c r="E151" s="40"/>
      <c r="F151" s="218" t="s">
        <v>1041</v>
      </c>
      <c r="G151" s="40"/>
      <c r="H151" s="40"/>
      <c r="I151" s="219"/>
      <c r="J151" s="40"/>
      <c r="K151" s="40"/>
      <c r="L151" s="44"/>
      <c r="M151" s="220"/>
      <c r="N151" s="221"/>
      <c r="O151" s="84"/>
      <c r="P151" s="84"/>
      <c r="Q151" s="84"/>
      <c r="R151" s="84"/>
      <c r="S151" s="84"/>
      <c r="T151" s="85"/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T151" s="17" t="s">
        <v>128</v>
      </c>
      <c r="AU151" s="17" t="s">
        <v>81</v>
      </c>
    </row>
    <row r="152" s="2" customFormat="1" ht="16.5" customHeight="1">
      <c r="A152" s="38"/>
      <c r="B152" s="39"/>
      <c r="C152" s="204" t="s">
        <v>412</v>
      </c>
      <c r="D152" s="204" t="s">
        <v>121</v>
      </c>
      <c r="E152" s="205" t="s">
        <v>1042</v>
      </c>
      <c r="F152" s="206" t="s">
        <v>1043</v>
      </c>
      <c r="G152" s="207" t="s">
        <v>267</v>
      </c>
      <c r="H152" s="208">
        <v>30</v>
      </c>
      <c r="I152" s="209"/>
      <c r="J152" s="210">
        <f>ROUND(I152*H152,2)</f>
        <v>0</v>
      </c>
      <c r="K152" s="206" t="s">
        <v>931</v>
      </c>
      <c r="L152" s="44"/>
      <c r="M152" s="211" t="s">
        <v>19</v>
      </c>
      <c r="N152" s="212" t="s">
        <v>43</v>
      </c>
      <c r="O152" s="84"/>
      <c r="P152" s="213">
        <f>O152*H152</f>
        <v>0</v>
      </c>
      <c r="Q152" s="213">
        <v>0</v>
      </c>
      <c r="R152" s="213">
        <f>Q152*H152</f>
        <v>0</v>
      </c>
      <c r="S152" s="213">
        <v>0</v>
      </c>
      <c r="T152" s="214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15" t="s">
        <v>562</v>
      </c>
      <c r="AT152" s="215" t="s">
        <v>121</v>
      </c>
      <c r="AU152" s="215" t="s">
        <v>81</v>
      </c>
      <c r="AY152" s="17" t="s">
        <v>119</v>
      </c>
      <c r="BE152" s="216">
        <f>IF(N152="základní",J152,0)</f>
        <v>0</v>
      </c>
      <c r="BF152" s="216">
        <f>IF(N152="snížená",J152,0)</f>
        <v>0</v>
      </c>
      <c r="BG152" s="216">
        <f>IF(N152="zákl. přenesená",J152,0)</f>
        <v>0</v>
      </c>
      <c r="BH152" s="216">
        <f>IF(N152="sníž. přenesená",J152,0)</f>
        <v>0</v>
      </c>
      <c r="BI152" s="216">
        <f>IF(N152="nulová",J152,0)</f>
        <v>0</v>
      </c>
      <c r="BJ152" s="17" t="s">
        <v>77</v>
      </c>
      <c r="BK152" s="216">
        <f>ROUND(I152*H152,2)</f>
        <v>0</v>
      </c>
      <c r="BL152" s="17" t="s">
        <v>562</v>
      </c>
      <c r="BM152" s="215" t="s">
        <v>653</v>
      </c>
    </row>
    <row r="153" s="2" customFormat="1">
      <c r="A153" s="38"/>
      <c r="B153" s="39"/>
      <c r="C153" s="40"/>
      <c r="D153" s="217" t="s">
        <v>128</v>
      </c>
      <c r="E153" s="40"/>
      <c r="F153" s="218" t="s">
        <v>1044</v>
      </c>
      <c r="G153" s="40"/>
      <c r="H153" s="40"/>
      <c r="I153" s="219"/>
      <c r="J153" s="40"/>
      <c r="K153" s="40"/>
      <c r="L153" s="44"/>
      <c r="M153" s="220"/>
      <c r="N153" s="221"/>
      <c r="O153" s="84"/>
      <c r="P153" s="84"/>
      <c r="Q153" s="84"/>
      <c r="R153" s="84"/>
      <c r="S153" s="84"/>
      <c r="T153" s="85"/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T153" s="17" t="s">
        <v>128</v>
      </c>
      <c r="AU153" s="17" t="s">
        <v>81</v>
      </c>
    </row>
    <row r="154" s="2" customFormat="1" ht="16.5" customHeight="1">
      <c r="A154" s="38"/>
      <c r="B154" s="39"/>
      <c r="C154" s="256" t="s">
        <v>418</v>
      </c>
      <c r="D154" s="256" t="s">
        <v>397</v>
      </c>
      <c r="E154" s="257" t="s">
        <v>1045</v>
      </c>
      <c r="F154" s="258" t="s">
        <v>1046</v>
      </c>
      <c r="G154" s="259" t="s">
        <v>267</v>
      </c>
      <c r="H154" s="260">
        <v>30</v>
      </c>
      <c r="I154" s="261"/>
      <c r="J154" s="262">
        <f>ROUND(I154*H154,2)</f>
        <v>0</v>
      </c>
      <c r="K154" s="258" t="s">
        <v>931</v>
      </c>
      <c r="L154" s="263"/>
      <c r="M154" s="264" t="s">
        <v>19</v>
      </c>
      <c r="N154" s="265" t="s">
        <v>43</v>
      </c>
      <c r="O154" s="84"/>
      <c r="P154" s="213">
        <f>O154*H154</f>
        <v>0</v>
      </c>
      <c r="Q154" s="213">
        <v>0</v>
      </c>
      <c r="R154" s="213">
        <f>Q154*H154</f>
        <v>0</v>
      </c>
      <c r="S154" s="213">
        <v>0</v>
      </c>
      <c r="T154" s="214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15" t="s">
        <v>935</v>
      </c>
      <c r="AT154" s="215" t="s">
        <v>397</v>
      </c>
      <c r="AU154" s="215" t="s">
        <v>81</v>
      </c>
      <c r="AY154" s="17" t="s">
        <v>119</v>
      </c>
      <c r="BE154" s="216">
        <f>IF(N154="základní",J154,0)</f>
        <v>0</v>
      </c>
      <c r="BF154" s="216">
        <f>IF(N154="snížená",J154,0)</f>
        <v>0</v>
      </c>
      <c r="BG154" s="216">
        <f>IF(N154="zákl. přenesená",J154,0)</f>
        <v>0</v>
      </c>
      <c r="BH154" s="216">
        <f>IF(N154="sníž. přenesená",J154,0)</f>
        <v>0</v>
      </c>
      <c r="BI154" s="216">
        <f>IF(N154="nulová",J154,0)</f>
        <v>0</v>
      </c>
      <c r="BJ154" s="17" t="s">
        <v>77</v>
      </c>
      <c r="BK154" s="216">
        <f>ROUND(I154*H154,2)</f>
        <v>0</v>
      </c>
      <c r="BL154" s="17" t="s">
        <v>562</v>
      </c>
      <c r="BM154" s="215" t="s">
        <v>664</v>
      </c>
    </row>
    <row r="155" s="2" customFormat="1" ht="16.5" customHeight="1">
      <c r="A155" s="38"/>
      <c r="B155" s="39"/>
      <c r="C155" s="204" t="s">
        <v>428</v>
      </c>
      <c r="D155" s="204" t="s">
        <v>121</v>
      </c>
      <c r="E155" s="205" t="s">
        <v>1047</v>
      </c>
      <c r="F155" s="206" t="s">
        <v>1048</v>
      </c>
      <c r="G155" s="207" t="s">
        <v>267</v>
      </c>
      <c r="H155" s="208">
        <v>30</v>
      </c>
      <c r="I155" s="209"/>
      <c r="J155" s="210">
        <f>ROUND(I155*H155,2)</f>
        <v>0</v>
      </c>
      <c r="K155" s="206" t="s">
        <v>931</v>
      </c>
      <c r="L155" s="44"/>
      <c r="M155" s="211" t="s">
        <v>19</v>
      </c>
      <c r="N155" s="212" t="s">
        <v>43</v>
      </c>
      <c r="O155" s="84"/>
      <c r="P155" s="213">
        <f>O155*H155</f>
        <v>0</v>
      </c>
      <c r="Q155" s="213">
        <v>0</v>
      </c>
      <c r="R155" s="213">
        <f>Q155*H155</f>
        <v>0</v>
      </c>
      <c r="S155" s="213">
        <v>0</v>
      </c>
      <c r="T155" s="214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15" t="s">
        <v>562</v>
      </c>
      <c r="AT155" s="215" t="s">
        <v>121</v>
      </c>
      <c r="AU155" s="215" t="s">
        <v>81</v>
      </c>
      <c r="AY155" s="17" t="s">
        <v>119</v>
      </c>
      <c r="BE155" s="216">
        <f>IF(N155="základní",J155,0)</f>
        <v>0</v>
      </c>
      <c r="BF155" s="216">
        <f>IF(N155="snížená",J155,0)</f>
        <v>0</v>
      </c>
      <c r="BG155" s="216">
        <f>IF(N155="zákl. přenesená",J155,0)</f>
        <v>0</v>
      </c>
      <c r="BH155" s="216">
        <f>IF(N155="sníž. přenesená",J155,0)</f>
        <v>0</v>
      </c>
      <c r="BI155" s="216">
        <f>IF(N155="nulová",J155,0)</f>
        <v>0</v>
      </c>
      <c r="BJ155" s="17" t="s">
        <v>77</v>
      </c>
      <c r="BK155" s="216">
        <f>ROUND(I155*H155,2)</f>
        <v>0</v>
      </c>
      <c r="BL155" s="17" t="s">
        <v>562</v>
      </c>
      <c r="BM155" s="215" t="s">
        <v>674</v>
      </c>
    </row>
    <row r="156" s="2" customFormat="1">
      <c r="A156" s="38"/>
      <c r="B156" s="39"/>
      <c r="C156" s="40"/>
      <c r="D156" s="217" t="s">
        <v>128</v>
      </c>
      <c r="E156" s="40"/>
      <c r="F156" s="218" t="s">
        <v>1049</v>
      </c>
      <c r="G156" s="40"/>
      <c r="H156" s="40"/>
      <c r="I156" s="219"/>
      <c r="J156" s="40"/>
      <c r="K156" s="40"/>
      <c r="L156" s="44"/>
      <c r="M156" s="220"/>
      <c r="N156" s="221"/>
      <c r="O156" s="84"/>
      <c r="P156" s="84"/>
      <c r="Q156" s="84"/>
      <c r="R156" s="84"/>
      <c r="S156" s="84"/>
      <c r="T156" s="85"/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T156" s="17" t="s">
        <v>128</v>
      </c>
      <c r="AU156" s="17" t="s">
        <v>81</v>
      </c>
    </row>
    <row r="157" s="2" customFormat="1" ht="16.5" customHeight="1">
      <c r="A157" s="38"/>
      <c r="B157" s="39"/>
      <c r="C157" s="256" t="s">
        <v>433</v>
      </c>
      <c r="D157" s="256" t="s">
        <v>397</v>
      </c>
      <c r="E157" s="257" t="s">
        <v>1050</v>
      </c>
      <c r="F157" s="258" t="s">
        <v>1051</v>
      </c>
      <c r="G157" s="259" t="s">
        <v>267</v>
      </c>
      <c r="H157" s="260">
        <v>30</v>
      </c>
      <c r="I157" s="261"/>
      <c r="J157" s="262">
        <f>ROUND(I157*H157,2)</f>
        <v>0</v>
      </c>
      <c r="K157" s="258" t="s">
        <v>931</v>
      </c>
      <c r="L157" s="263"/>
      <c r="M157" s="264" t="s">
        <v>19</v>
      </c>
      <c r="N157" s="265" t="s">
        <v>43</v>
      </c>
      <c r="O157" s="84"/>
      <c r="P157" s="213">
        <f>O157*H157</f>
        <v>0</v>
      </c>
      <c r="Q157" s="213">
        <v>0</v>
      </c>
      <c r="R157" s="213">
        <f>Q157*H157</f>
        <v>0</v>
      </c>
      <c r="S157" s="213">
        <v>0</v>
      </c>
      <c r="T157" s="214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15" t="s">
        <v>935</v>
      </c>
      <c r="AT157" s="215" t="s">
        <v>397</v>
      </c>
      <c r="AU157" s="215" t="s">
        <v>81</v>
      </c>
      <c r="AY157" s="17" t="s">
        <v>119</v>
      </c>
      <c r="BE157" s="216">
        <f>IF(N157="základní",J157,0)</f>
        <v>0</v>
      </c>
      <c r="BF157" s="216">
        <f>IF(N157="snížená",J157,0)</f>
        <v>0</v>
      </c>
      <c r="BG157" s="216">
        <f>IF(N157="zákl. přenesená",J157,0)</f>
        <v>0</v>
      </c>
      <c r="BH157" s="216">
        <f>IF(N157="sníž. přenesená",J157,0)</f>
        <v>0</v>
      </c>
      <c r="BI157" s="216">
        <f>IF(N157="nulová",J157,0)</f>
        <v>0</v>
      </c>
      <c r="BJ157" s="17" t="s">
        <v>77</v>
      </c>
      <c r="BK157" s="216">
        <f>ROUND(I157*H157,2)</f>
        <v>0</v>
      </c>
      <c r="BL157" s="17" t="s">
        <v>562</v>
      </c>
      <c r="BM157" s="215" t="s">
        <v>683</v>
      </c>
    </row>
    <row r="158" s="2" customFormat="1" ht="16.5" customHeight="1">
      <c r="A158" s="38"/>
      <c r="B158" s="39"/>
      <c r="C158" s="204" t="s">
        <v>439</v>
      </c>
      <c r="D158" s="204" t="s">
        <v>121</v>
      </c>
      <c r="E158" s="205" t="s">
        <v>1052</v>
      </c>
      <c r="F158" s="206" t="s">
        <v>1053</v>
      </c>
      <c r="G158" s="207" t="s">
        <v>267</v>
      </c>
      <c r="H158" s="208">
        <v>30</v>
      </c>
      <c r="I158" s="209"/>
      <c r="J158" s="210">
        <f>ROUND(I158*H158,2)</f>
        <v>0</v>
      </c>
      <c r="K158" s="206" t="s">
        <v>931</v>
      </c>
      <c r="L158" s="44"/>
      <c r="M158" s="211" t="s">
        <v>19</v>
      </c>
      <c r="N158" s="212" t="s">
        <v>43</v>
      </c>
      <c r="O158" s="84"/>
      <c r="P158" s="213">
        <f>O158*H158</f>
        <v>0</v>
      </c>
      <c r="Q158" s="213">
        <v>0</v>
      </c>
      <c r="R158" s="213">
        <f>Q158*H158</f>
        <v>0</v>
      </c>
      <c r="S158" s="213">
        <v>0</v>
      </c>
      <c r="T158" s="214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15" t="s">
        <v>562</v>
      </c>
      <c r="AT158" s="215" t="s">
        <v>121</v>
      </c>
      <c r="AU158" s="215" t="s">
        <v>81</v>
      </c>
      <c r="AY158" s="17" t="s">
        <v>119</v>
      </c>
      <c r="BE158" s="216">
        <f>IF(N158="základní",J158,0)</f>
        <v>0</v>
      </c>
      <c r="BF158" s="216">
        <f>IF(N158="snížená",J158,0)</f>
        <v>0</v>
      </c>
      <c r="BG158" s="216">
        <f>IF(N158="zákl. přenesená",J158,0)</f>
        <v>0</v>
      </c>
      <c r="BH158" s="216">
        <f>IF(N158="sníž. přenesená",J158,0)</f>
        <v>0</v>
      </c>
      <c r="BI158" s="216">
        <f>IF(N158="nulová",J158,0)</f>
        <v>0</v>
      </c>
      <c r="BJ158" s="17" t="s">
        <v>77</v>
      </c>
      <c r="BK158" s="216">
        <f>ROUND(I158*H158,2)</f>
        <v>0</v>
      </c>
      <c r="BL158" s="17" t="s">
        <v>562</v>
      </c>
      <c r="BM158" s="215" t="s">
        <v>692</v>
      </c>
    </row>
    <row r="159" s="2" customFormat="1">
      <c r="A159" s="38"/>
      <c r="B159" s="39"/>
      <c r="C159" s="40"/>
      <c r="D159" s="217" t="s">
        <v>128</v>
      </c>
      <c r="E159" s="40"/>
      <c r="F159" s="218" t="s">
        <v>1054</v>
      </c>
      <c r="G159" s="40"/>
      <c r="H159" s="40"/>
      <c r="I159" s="219"/>
      <c r="J159" s="40"/>
      <c r="K159" s="40"/>
      <c r="L159" s="44"/>
      <c r="M159" s="220"/>
      <c r="N159" s="221"/>
      <c r="O159" s="84"/>
      <c r="P159" s="84"/>
      <c r="Q159" s="84"/>
      <c r="R159" s="84"/>
      <c r="S159" s="84"/>
      <c r="T159" s="85"/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T159" s="17" t="s">
        <v>128</v>
      </c>
      <c r="AU159" s="17" t="s">
        <v>81</v>
      </c>
    </row>
    <row r="160" s="12" customFormat="1" ht="22.8" customHeight="1">
      <c r="A160" s="12"/>
      <c r="B160" s="188"/>
      <c r="C160" s="189"/>
      <c r="D160" s="190" t="s">
        <v>71</v>
      </c>
      <c r="E160" s="202" t="s">
        <v>1055</v>
      </c>
      <c r="F160" s="202" t="s">
        <v>1056</v>
      </c>
      <c r="G160" s="189"/>
      <c r="H160" s="189"/>
      <c r="I160" s="192"/>
      <c r="J160" s="203">
        <f>BK160</f>
        <v>0</v>
      </c>
      <c r="K160" s="189"/>
      <c r="L160" s="194"/>
      <c r="M160" s="195"/>
      <c r="N160" s="196"/>
      <c r="O160" s="196"/>
      <c r="P160" s="197">
        <f>SUM(P161:P164)</f>
        <v>0</v>
      </c>
      <c r="Q160" s="196"/>
      <c r="R160" s="197">
        <f>SUM(R161:R164)</f>
        <v>0</v>
      </c>
      <c r="S160" s="196"/>
      <c r="T160" s="198">
        <f>SUM(T161:T164)</f>
        <v>0</v>
      </c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R160" s="199" t="s">
        <v>158</v>
      </c>
      <c r="AT160" s="200" t="s">
        <v>71</v>
      </c>
      <c r="AU160" s="200" t="s">
        <v>77</v>
      </c>
      <c r="AY160" s="199" t="s">
        <v>119</v>
      </c>
      <c r="BK160" s="201">
        <f>SUM(BK161:BK164)</f>
        <v>0</v>
      </c>
    </row>
    <row r="161" s="2" customFormat="1" ht="16.5" customHeight="1">
      <c r="A161" s="38"/>
      <c r="B161" s="39"/>
      <c r="C161" s="256" t="s">
        <v>445</v>
      </c>
      <c r="D161" s="256" t="s">
        <v>397</v>
      </c>
      <c r="E161" s="257" t="s">
        <v>1057</v>
      </c>
      <c r="F161" s="258" t="s">
        <v>1058</v>
      </c>
      <c r="G161" s="259" t="s">
        <v>1059</v>
      </c>
      <c r="H161" s="270"/>
      <c r="I161" s="261"/>
      <c r="J161" s="262">
        <f>ROUND(I161*H161,2)</f>
        <v>0</v>
      </c>
      <c r="K161" s="258" t="s">
        <v>19</v>
      </c>
      <c r="L161" s="263"/>
      <c r="M161" s="264" t="s">
        <v>19</v>
      </c>
      <c r="N161" s="265" t="s">
        <v>43</v>
      </c>
      <c r="O161" s="84"/>
      <c r="P161" s="213">
        <f>O161*H161</f>
        <v>0</v>
      </c>
      <c r="Q161" s="213">
        <v>0</v>
      </c>
      <c r="R161" s="213">
        <f>Q161*H161</f>
        <v>0</v>
      </c>
      <c r="S161" s="213">
        <v>0</v>
      </c>
      <c r="T161" s="214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15" t="s">
        <v>185</v>
      </c>
      <c r="AT161" s="215" t="s">
        <v>397</v>
      </c>
      <c r="AU161" s="215" t="s">
        <v>81</v>
      </c>
      <c r="AY161" s="17" t="s">
        <v>119</v>
      </c>
      <c r="BE161" s="216">
        <f>IF(N161="základní",J161,0)</f>
        <v>0</v>
      </c>
      <c r="BF161" s="216">
        <f>IF(N161="snížená",J161,0)</f>
        <v>0</v>
      </c>
      <c r="BG161" s="216">
        <f>IF(N161="zákl. přenesená",J161,0)</f>
        <v>0</v>
      </c>
      <c r="BH161" s="216">
        <f>IF(N161="sníž. přenesená",J161,0)</f>
        <v>0</v>
      </c>
      <c r="BI161" s="216">
        <f>IF(N161="nulová",J161,0)</f>
        <v>0</v>
      </c>
      <c r="BJ161" s="17" t="s">
        <v>77</v>
      </c>
      <c r="BK161" s="216">
        <f>ROUND(I161*H161,2)</f>
        <v>0</v>
      </c>
      <c r="BL161" s="17" t="s">
        <v>126</v>
      </c>
      <c r="BM161" s="215" t="s">
        <v>1060</v>
      </c>
    </row>
    <row r="162" s="2" customFormat="1" ht="16.5" customHeight="1">
      <c r="A162" s="38"/>
      <c r="B162" s="39"/>
      <c r="C162" s="204" t="s">
        <v>449</v>
      </c>
      <c r="D162" s="204" t="s">
        <v>121</v>
      </c>
      <c r="E162" s="205" t="s">
        <v>1061</v>
      </c>
      <c r="F162" s="206" t="s">
        <v>1062</v>
      </c>
      <c r="G162" s="207" t="s">
        <v>1007</v>
      </c>
      <c r="H162" s="208">
        <v>1</v>
      </c>
      <c r="I162" s="209"/>
      <c r="J162" s="210">
        <f>ROUND(I162*H162,2)</f>
        <v>0</v>
      </c>
      <c r="K162" s="206" t="s">
        <v>19</v>
      </c>
      <c r="L162" s="44"/>
      <c r="M162" s="211" t="s">
        <v>19</v>
      </c>
      <c r="N162" s="212" t="s">
        <v>43</v>
      </c>
      <c r="O162" s="84"/>
      <c r="P162" s="213">
        <f>O162*H162</f>
        <v>0</v>
      </c>
      <c r="Q162" s="213">
        <v>0</v>
      </c>
      <c r="R162" s="213">
        <f>Q162*H162</f>
        <v>0</v>
      </c>
      <c r="S162" s="213">
        <v>0</v>
      </c>
      <c r="T162" s="214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15" t="s">
        <v>126</v>
      </c>
      <c r="AT162" s="215" t="s">
        <v>121</v>
      </c>
      <c r="AU162" s="215" t="s">
        <v>81</v>
      </c>
      <c r="AY162" s="17" t="s">
        <v>119</v>
      </c>
      <c r="BE162" s="216">
        <f>IF(N162="základní",J162,0)</f>
        <v>0</v>
      </c>
      <c r="BF162" s="216">
        <f>IF(N162="snížená",J162,0)</f>
        <v>0</v>
      </c>
      <c r="BG162" s="216">
        <f>IF(N162="zákl. přenesená",J162,0)</f>
        <v>0</v>
      </c>
      <c r="BH162" s="216">
        <f>IF(N162="sníž. přenesená",J162,0)</f>
        <v>0</v>
      </c>
      <c r="BI162" s="216">
        <f>IF(N162="nulová",J162,0)</f>
        <v>0</v>
      </c>
      <c r="BJ162" s="17" t="s">
        <v>77</v>
      </c>
      <c r="BK162" s="216">
        <f>ROUND(I162*H162,2)</f>
        <v>0</v>
      </c>
      <c r="BL162" s="17" t="s">
        <v>126</v>
      </c>
      <c r="BM162" s="215" t="s">
        <v>1063</v>
      </c>
    </row>
    <row r="163" s="2" customFormat="1" ht="16.5" customHeight="1">
      <c r="A163" s="38"/>
      <c r="B163" s="39"/>
      <c r="C163" s="204" t="s">
        <v>454</v>
      </c>
      <c r="D163" s="204" t="s">
        <v>121</v>
      </c>
      <c r="E163" s="205" t="s">
        <v>1064</v>
      </c>
      <c r="F163" s="206" t="s">
        <v>1065</v>
      </c>
      <c r="G163" s="207" t="s">
        <v>1059</v>
      </c>
      <c r="H163" s="271"/>
      <c r="I163" s="209"/>
      <c r="J163" s="210">
        <f>ROUND(I163*H163,2)</f>
        <v>0</v>
      </c>
      <c r="K163" s="206" t="s">
        <v>19</v>
      </c>
      <c r="L163" s="44"/>
      <c r="M163" s="211" t="s">
        <v>19</v>
      </c>
      <c r="N163" s="212" t="s">
        <v>43</v>
      </c>
      <c r="O163" s="84"/>
      <c r="P163" s="213">
        <f>O163*H163</f>
        <v>0</v>
      </c>
      <c r="Q163" s="213">
        <v>0</v>
      </c>
      <c r="R163" s="213">
        <f>Q163*H163</f>
        <v>0</v>
      </c>
      <c r="S163" s="213">
        <v>0</v>
      </c>
      <c r="T163" s="214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15" t="s">
        <v>126</v>
      </c>
      <c r="AT163" s="215" t="s">
        <v>121</v>
      </c>
      <c r="AU163" s="215" t="s">
        <v>81</v>
      </c>
      <c r="AY163" s="17" t="s">
        <v>119</v>
      </c>
      <c r="BE163" s="216">
        <f>IF(N163="základní",J163,0)</f>
        <v>0</v>
      </c>
      <c r="BF163" s="216">
        <f>IF(N163="snížená",J163,0)</f>
        <v>0</v>
      </c>
      <c r="BG163" s="216">
        <f>IF(N163="zákl. přenesená",J163,0)</f>
        <v>0</v>
      </c>
      <c r="BH163" s="216">
        <f>IF(N163="sníž. přenesená",J163,0)</f>
        <v>0</v>
      </c>
      <c r="BI163" s="216">
        <f>IF(N163="nulová",J163,0)</f>
        <v>0</v>
      </c>
      <c r="BJ163" s="17" t="s">
        <v>77</v>
      </c>
      <c r="BK163" s="216">
        <f>ROUND(I163*H163,2)</f>
        <v>0</v>
      </c>
      <c r="BL163" s="17" t="s">
        <v>126</v>
      </c>
      <c r="BM163" s="215" t="s">
        <v>1066</v>
      </c>
    </row>
    <row r="164" s="2" customFormat="1" ht="16.5" customHeight="1">
      <c r="A164" s="38"/>
      <c r="B164" s="39"/>
      <c r="C164" s="204" t="s">
        <v>460</v>
      </c>
      <c r="D164" s="204" t="s">
        <v>121</v>
      </c>
      <c r="E164" s="205" t="s">
        <v>1067</v>
      </c>
      <c r="F164" s="206" t="s">
        <v>1068</v>
      </c>
      <c r="G164" s="207" t="s">
        <v>1059</v>
      </c>
      <c r="H164" s="271"/>
      <c r="I164" s="209"/>
      <c r="J164" s="210">
        <f>ROUND(I164*H164,2)</f>
        <v>0</v>
      </c>
      <c r="K164" s="206" t="s">
        <v>19</v>
      </c>
      <c r="L164" s="44"/>
      <c r="M164" s="272" t="s">
        <v>19</v>
      </c>
      <c r="N164" s="273" t="s">
        <v>43</v>
      </c>
      <c r="O164" s="268"/>
      <c r="P164" s="274">
        <f>O164*H164</f>
        <v>0</v>
      </c>
      <c r="Q164" s="274">
        <v>0</v>
      </c>
      <c r="R164" s="274">
        <f>Q164*H164</f>
        <v>0</v>
      </c>
      <c r="S164" s="274">
        <v>0</v>
      </c>
      <c r="T164" s="275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15" t="s">
        <v>126</v>
      </c>
      <c r="AT164" s="215" t="s">
        <v>121</v>
      </c>
      <c r="AU164" s="215" t="s">
        <v>81</v>
      </c>
      <c r="AY164" s="17" t="s">
        <v>119</v>
      </c>
      <c r="BE164" s="216">
        <f>IF(N164="základní",J164,0)</f>
        <v>0</v>
      </c>
      <c r="BF164" s="216">
        <f>IF(N164="snížená",J164,0)</f>
        <v>0</v>
      </c>
      <c r="BG164" s="216">
        <f>IF(N164="zákl. přenesená",J164,0)</f>
        <v>0</v>
      </c>
      <c r="BH164" s="216">
        <f>IF(N164="sníž. přenesená",J164,0)</f>
        <v>0</v>
      </c>
      <c r="BI164" s="216">
        <f>IF(N164="nulová",J164,0)</f>
        <v>0</v>
      </c>
      <c r="BJ164" s="17" t="s">
        <v>77</v>
      </c>
      <c r="BK164" s="216">
        <f>ROUND(I164*H164,2)</f>
        <v>0</v>
      </c>
      <c r="BL164" s="17" t="s">
        <v>126</v>
      </c>
      <c r="BM164" s="215" t="s">
        <v>1069</v>
      </c>
    </row>
    <row r="165" s="2" customFormat="1" ht="6.96" customHeight="1">
      <c r="A165" s="38"/>
      <c r="B165" s="59"/>
      <c r="C165" s="60"/>
      <c r="D165" s="60"/>
      <c r="E165" s="60"/>
      <c r="F165" s="60"/>
      <c r="G165" s="60"/>
      <c r="H165" s="60"/>
      <c r="I165" s="60"/>
      <c r="J165" s="60"/>
      <c r="K165" s="60"/>
      <c r="L165" s="44"/>
      <c r="M165" s="38"/>
      <c r="O165" s="38"/>
      <c r="P165" s="38"/>
      <c r="Q165" s="38"/>
      <c r="R165" s="38"/>
      <c r="S165" s="38"/>
      <c r="T165" s="38"/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</row>
  </sheetData>
  <sheetProtection sheet="1" autoFilter="0" formatColumns="0" formatRows="0" objects="1" scenarios="1" spinCount="100000" saltValue="Khvg3yvhZRAORey1U0F69DtjbVt7WJWcTOeUyD/y6Mq4eZmx7qCavcIY5gKYiU9e9bdoiAtE5VHPe178MYe57g==" hashValue="C8FVdxBFlf3qCjF+K0ikUuotfy0QokoEePSqwAeuDXNLv1lDVOUv7FVpwfux3OBBWXEQZrhUHB16okxEnxOmIQ==" algorithmName="SHA-512" password="CC35"/>
  <autoFilter ref="C82:K164"/>
  <mergeCells count="9">
    <mergeCell ref="E7:H7"/>
    <mergeCell ref="E9:H9"/>
    <mergeCell ref="E18:H18"/>
    <mergeCell ref="E27:H27"/>
    <mergeCell ref="E48:H48"/>
    <mergeCell ref="E50:H50"/>
    <mergeCell ref="E73:H73"/>
    <mergeCell ref="E75:H75"/>
    <mergeCell ref="L2:V2"/>
  </mergeCells>
  <hyperlinks>
    <hyperlink ref="F87" r:id="rId1" display="https://podminky.urs.cz/item/CS_URS_2024_01/210204011"/>
    <hyperlink ref="F92" r:id="rId2" display="https://podminky.urs.cz/item/CS_URS_2024_01/210204103"/>
    <hyperlink ref="F96" r:id="rId3" display="https://podminky.urs.cz/item/CS_URS_2024_01/741122134"/>
    <hyperlink ref="F99" r:id="rId4" display="https://podminky.urs.cz/item/CS_URS_2024_01/210203901"/>
    <hyperlink ref="F103" r:id="rId5" display="https://podminky.urs.cz/item/CS_URS_2024_01/210204201"/>
    <hyperlink ref="F106" r:id="rId6" display="https://podminky.urs.cz/item/CS_URS_2024_01/210100252"/>
    <hyperlink ref="F109" r:id="rId7" display="https://podminky.urs.cz/item/CS_URS_2024_01/741410041"/>
    <hyperlink ref="F112" r:id="rId8" display="https://podminky.urs.cz/item/CS_URS_2024_01/210220301"/>
    <hyperlink ref="F116" r:id="rId9" display="https://podminky.urs.cz/item/CS_URS_2024_01/741122142"/>
    <hyperlink ref="F119" r:id="rId10" display="https://podminky.urs.cz/item/CS_URS_2024_01/210220020"/>
    <hyperlink ref="F122" r:id="rId11" display="https://podminky.urs.cz/item/CS_URS_2024_01/210220302"/>
    <hyperlink ref="F125" r:id="rId12" display="https://podminky.urs.cz/item/CS_URS_2024_01/210100096"/>
    <hyperlink ref="F127" r:id="rId13" display="https://podminky.urs.cz/item/CS_URS_2024_01/210100101"/>
    <hyperlink ref="F129" r:id="rId14" display="https://podminky.urs.cz/item/CS_URS_2024_01/945421110"/>
    <hyperlink ref="F132" r:id="rId15" display="https://podminky.urs.cz/item/CS_URS_2024_01/011464000"/>
    <hyperlink ref="F134" r:id="rId16" display="https://podminky.urs.cz/item/CS_URS_2024_01/210280001"/>
    <hyperlink ref="F137" r:id="rId17" display="https://podminky.urs.cz/item/CS_URS_2024_01/460010023"/>
    <hyperlink ref="F139" r:id="rId18" display="https://podminky.urs.cz/item/CS_URS_2024_01/460131113"/>
    <hyperlink ref="F141" r:id="rId19" display="https://podminky.urs.cz/item/CS_URS_2024_01/460080013"/>
    <hyperlink ref="F143" r:id="rId20" display="https://podminky.urs.cz/item/CS_URS_2024_01/871361101"/>
    <hyperlink ref="F146" r:id="rId21" display="https://podminky.urs.cz/item/CS_URS_2024_01/460520172"/>
    <hyperlink ref="F149" r:id="rId22" display="https://podminky.urs.cz/item/CS_URS_2024_01/460161132"/>
    <hyperlink ref="F151" r:id="rId23" display="https://podminky.urs.cz/item/CS_URS_2024_01/460661111"/>
    <hyperlink ref="F153" r:id="rId24" display="https://podminky.urs.cz/item/CS_URS_2024_01/460791213"/>
    <hyperlink ref="F156" r:id="rId25" display="https://podminky.urs.cz/item/CS_URS_2024_01/460671113"/>
    <hyperlink ref="F159" r:id="rId26" display="https://podminky.urs.cz/item/CS_URS_2024_01/460431142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27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86</v>
      </c>
    </row>
    <row r="3" hidden="1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81</v>
      </c>
    </row>
    <row r="4" hidden="1" s="1" customFormat="1" ht="24.96" customHeight="1">
      <c r="B4" s="20"/>
      <c r="D4" s="130" t="s">
        <v>87</v>
      </c>
      <c r="L4" s="20"/>
      <c r="M4" s="131" t="s">
        <v>10</v>
      </c>
      <c r="AT4" s="17" t="s">
        <v>4</v>
      </c>
    </row>
    <row r="5" hidden="1" s="1" customFormat="1" ht="6.96" customHeight="1">
      <c r="B5" s="20"/>
      <c r="L5" s="20"/>
    </row>
    <row r="6" hidden="1" s="1" customFormat="1" ht="12" customHeight="1">
      <c r="B6" s="20"/>
      <c r="D6" s="132" t="s">
        <v>16</v>
      </c>
      <c r="L6" s="20"/>
    </row>
    <row r="7" hidden="1" s="1" customFormat="1" ht="16.5" customHeight="1">
      <c r="B7" s="20"/>
      <c r="E7" s="133" t="str">
        <f>'Rekapitulace stavby'!K6</f>
        <v>Rekonstrukce ul. V domkách, Hudcov_R2</v>
      </c>
      <c r="F7" s="132"/>
      <c r="G7" s="132"/>
      <c r="H7" s="132"/>
      <c r="L7" s="20"/>
    </row>
    <row r="8" hidden="1" s="2" customFormat="1" ht="12" customHeight="1">
      <c r="A8" s="38"/>
      <c r="B8" s="44"/>
      <c r="C8" s="38"/>
      <c r="D8" s="132" t="s">
        <v>88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hidden="1" s="2" customFormat="1" ht="16.5" customHeight="1">
      <c r="A9" s="38"/>
      <c r="B9" s="44"/>
      <c r="C9" s="38"/>
      <c r="D9" s="38"/>
      <c r="E9" s="135" t="s">
        <v>1070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hidden="1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hidden="1" s="2" customFormat="1" ht="12" customHeight="1">
      <c r="A11" s="38"/>
      <c r="B11" s="44"/>
      <c r="C11" s="38"/>
      <c r="D11" s="132" t="s">
        <v>18</v>
      </c>
      <c r="E11" s="38"/>
      <c r="F11" s="136" t="s">
        <v>19</v>
      </c>
      <c r="G11" s="38"/>
      <c r="H11" s="38"/>
      <c r="I11" s="132" t="s">
        <v>20</v>
      </c>
      <c r="J11" s="136" t="s">
        <v>19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hidden="1" s="2" customFormat="1" ht="12" customHeight="1">
      <c r="A12" s="38"/>
      <c r="B12" s="44"/>
      <c r="C12" s="38"/>
      <c r="D12" s="132" t="s">
        <v>21</v>
      </c>
      <c r="E12" s="38"/>
      <c r="F12" s="136" t="s">
        <v>22</v>
      </c>
      <c r="G12" s="38"/>
      <c r="H12" s="38"/>
      <c r="I12" s="132" t="s">
        <v>23</v>
      </c>
      <c r="J12" s="137" t="str">
        <f>'Rekapitulace stavby'!AN8</f>
        <v>7. 1. 2025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hidden="1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hidden="1" s="2" customFormat="1" ht="12" customHeight="1">
      <c r="A14" s="38"/>
      <c r="B14" s="44"/>
      <c r="C14" s="38"/>
      <c r="D14" s="132" t="s">
        <v>25</v>
      </c>
      <c r="E14" s="38"/>
      <c r="F14" s="38"/>
      <c r="G14" s="38"/>
      <c r="H14" s="38"/>
      <c r="I14" s="132" t="s">
        <v>26</v>
      </c>
      <c r="J14" s="136" t="s">
        <v>19</v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hidden="1" s="2" customFormat="1" ht="18" customHeight="1">
      <c r="A15" s="38"/>
      <c r="B15" s="44"/>
      <c r="C15" s="38"/>
      <c r="D15" s="38"/>
      <c r="E15" s="136" t="s">
        <v>27</v>
      </c>
      <c r="F15" s="38"/>
      <c r="G15" s="38"/>
      <c r="H15" s="38"/>
      <c r="I15" s="132" t="s">
        <v>28</v>
      </c>
      <c r="J15" s="136" t="s">
        <v>19</v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hidden="1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hidden="1" s="2" customFormat="1" ht="12" customHeight="1">
      <c r="A17" s="38"/>
      <c r="B17" s="44"/>
      <c r="C17" s="38"/>
      <c r="D17" s="132" t="s">
        <v>29</v>
      </c>
      <c r="E17" s="38"/>
      <c r="F17" s="38"/>
      <c r="G17" s="38"/>
      <c r="H17" s="38"/>
      <c r="I17" s="132" t="s">
        <v>26</v>
      </c>
      <c r="J17" s="33" t="str">
        <f>'Rekapitulace stavby'!AN13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hidden="1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6"/>
      <c r="G18" s="136"/>
      <c r="H18" s="136"/>
      <c r="I18" s="132" t="s">
        <v>28</v>
      </c>
      <c r="J18" s="33" t="str">
        <f>'Rekapitulace stavby'!AN14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hidden="1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hidden="1" s="2" customFormat="1" ht="12" customHeight="1">
      <c r="A20" s="38"/>
      <c r="B20" s="44"/>
      <c r="C20" s="38"/>
      <c r="D20" s="132" t="s">
        <v>31</v>
      </c>
      <c r="E20" s="38"/>
      <c r="F20" s="38"/>
      <c r="G20" s="38"/>
      <c r="H20" s="38"/>
      <c r="I20" s="132" t="s">
        <v>26</v>
      </c>
      <c r="J20" s="136" t="s">
        <v>19</v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hidden="1" s="2" customFormat="1" ht="18" customHeight="1">
      <c r="A21" s="38"/>
      <c r="B21" s="44"/>
      <c r="C21" s="38"/>
      <c r="D21" s="38"/>
      <c r="E21" s="136" t="s">
        <v>32</v>
      </c>
      <c r="F21" s="38"/>
      <c r="G21" s="38"/>
      <c r="H21" s="38"/>
      <c r="I21" s="132" t="s">
        <v>28</v>
      </c>
      <c r="J21" s="136" t="s">
        <v>19</v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hidden="1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hidden="1" s="2" customFormat="1" ht="12" customHeight="1">
      <c r="A23" s="38"/>
      <c r="B23" s="44"/>
      <c r="C23" s="38"/>
      <c r="D23" s="132" t="s">
        <v>34</v>
      </c>
      <c r="E23" s="38"/>
      <c r="F23" s="38"/>
      <c r="G23" s="38"/>
      <c r="H23" s="38"/>
      <c r="I23" s="132" t="s">
        <v>26</v>
      </c>
      <c r="J23" s="136" t="s">
        <v>19</v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hidden="1" s="2" customFormat="1" ht="18" customHeight="1">
      <c r="A24" s="38"/>
      <c r="B24" s="44"/>
      <c r="C24" s="38"/>
      <c r="D24" s="38"/>
      <c r="E24" s="136" t="s">
        <v>35</v>
      </c>
      <c r="F24" s="38"/>
      <c r="G24" s="38"/>
      <c r="H24" s="38"/>
      <c r="I24" s="132" t="s">
        <v>28</v>
      </c>
      <c r="J24" s="136" t="s">
        <v>19</v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hidden="1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hidden="1" s="2" customFormat="1" ht="12" customHeight="1">
      <c r="A26" s="38"/>
      <c r="B26" s="44"/>
      <c r="C26" s="38"/>
      <c r="D26" s="132" t="s">
        <v>36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hidden="1" s="8" customFormat="1" ht="16.5" customHeight="1">
      <c r="A27" s="138"/>
      <c r="B27" s="139"/>
      <c r="C27" s="138"/>
      <c r="D27" s="138"/>
      <c r="E27" s="140" t="s">
        <v>19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hidden="1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hidden="1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hidden="1" s="2" customFormat="1" ht="25.44" customHeight="1">
      <c r="A30" s="38"/>
      <c r="B30" s="44"/>
      <c r="C30" s="38"/>
      <c r="D30" s="143" t="s">
        <v>38</v>
      </c>
      <c r="E30" s="38"/>
      <c r="F30" s="38"/>
      <c r="G30" s="38"/>
      <c r="H30" s="38"/>
      <c r="I30" s="38"/>
      <c r="J30" s="144">
        <f>ROUND(J80,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hidden="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hidden="1" s="2" customFormat="1" ht="14.4" customHeight="1">
      <c r="A32" s="38"/>
      <c r="B32" s="44"/>
      <c r="C32" s="38"/>
      <c r="D32" s="38"/>
      <c r="E32" s="38"/>
      <c r="F32" s="145" t="s">
        <v>40</v>
      </c>
      <c r="G32" s="38"/>
      <c r="H32" s="38"/>
      <c r="I32" s="145" t="s">
        <v>39</v>
      </c>
      <c r="J32" s="145" t="s">
        <v>41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14.4" customHeight="1">
      <c r="A33" s="38"/>
      <c r="B33" s="44"/>
      <c r="C33" s="38"/>
      <c r="D33" s="146" t="s">
        <v>42</v>
      </c>
      <c r="E33" s="132" t="s">
        <v>43</v>
      </c>
      <c r="F33" s="147">
        <f>ROUND((SUM(BE80:BE91)),  2)</f>
        <v>0</v>
      </c>
      <c r="G33" s="38"/>
      <c r="H33" s="38"/>
      <c r="I33" s="148">
        <v>0.20999999999999999</v>
      </c>
      <c r="J33" s="147">
        <f>ROUND(((SUM(BE80:BE91))*I33),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132" t="s">
        <v>44</v>
      </c>
      <c r="F34" s="147">
        <f>ROUND((SUM(BF80:BF91)),  2)</f>
        <v>0</v>
      </c>
      <c r="G34" s="38"/>
      <c r="H34" s="38"/>
      <c r="I34" s="148">
        <v>0.12</v>
      </c>
      <c r="J34" s="147">
        <f>ROUND(((SUM(BF80:BF91))*I34),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45</v>
      </c>
      <c r="F35" s="147">
        <f>ROUND((SUM(BG80:BG91)),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46</v>
      </c>
      <c r="F36" s="147">
        <f>ROUND((SUM(BH80:BH91)),  2)</f>
        <v>0</v>
      </c>
      <c r="G36" s="38"/>
      <c r="H36" s="38"/>
      <c r="I36" s="148">
        <v>0.12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47</v>
      </c>
      <c r="F37" s="147">
        <f>ROUND((SUM(BI80:BI91)),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25.44" customHeight="1">
      <c r="A39" s="38"/>
      <c r="B39" s="44"/>
      <c r="C39" s="149"/>
      <c r="D39" s="150" t="s">
        <v>48</v>
      </c>
      <c r="E39" s="151"/>
      <c r="F39" s="151"/>
      <c r="G39" s="152" t="s">
        <v>49</v>
      </c>
      <c r="H39" s="153" t="s">
        <v>50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/>
    <row r="42" hidden="1"/>
    <row r="43" hidden="1"/>
    <row r="44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2" customFormat="1" ht="24.96" customHeight="1">
      <c r="A45" s="38"/>
      <c r="B45" s="39"/>
      <c r="C45" s="23" t="s">
        <v>90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16.5" customHeight="1">
      <c r="A48" s="38"/>
      <c r="B48" s="39"/>
      <c r="C48" s="40"/>
      <c r="D48" s="40"/>
      <c r="E48" s="160" t="str">
        <f>E7</f>
        <v>Rekonstrukce ul. V domkách, Hudcov_R2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88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69" t="str">
        <f>E9</f>
        <v>VON - Vedlejší a ostatní náklady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2" customHeight="1">
      <c r="A52" s="38"/>
      <c r="B52" s="39"/>
      <c r="C52" s="32" t="s">
        <v>21</v>
      </c>
      <c r="D52" s="40"/>
      <c r="E52" s="40"/>
      <c r="F52" s="27" t="str">
        <f>F12</f>
        <v>k.ú. Hudcov</v>
      </c>
      <c r="G52" s="40"/>
      <c r="H52" s="40"/>
      <c r="I52" s="32" t="s">
        <v>23</v>
      </c>
      <c r="J52" s="72" t="str">
        <f>IF(J12="","",J12)</f>
        <v>7. 1. 2025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25.65" customHeight="1">
      <c r="A54" s="38"/>
      <c r="B54" s="39"/>
      <c r="C54" s="32" t="s">
        <v>25</v>
      </c>
      <c r="D54" s="40"/>
      <c r="E54" s="40"/>
      <c r="F54" s="27" t="str">
        <f>E15</f>
        <v>Statutární město Teplice</v>
      </c>
      <c r="G54" s="40"/>
      <c r="H54" s="40"/>
      <c r="I54" s="32" t="s">
        <v>31</v>
      </c>
      <c r="J54" s="36" t="str">
        <f>E21</f>
        <v>PROJEKTY CHLADNÝ s.r.o.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15.15" customHeight="1">
      <c r="A55" s="38"/>
      <c r="B55" s="39"/>
      <c r="C55" s="32" t="s">
        <v>29</v>
      </c>
      <c r="D55" s="40"/>
      <c r="E55" s="40"/>
      <c r="F55" s="27" t="str">
        <f>IF(E18="","",E18)</f>
        <v>Vyplň údaj</v>
      </c>
      <c r="G55" s="40"/>
      <c r="H55" s="40"/>
      <c r="I55" s="32" t="s">
        <v>34</v>
      </c>
      <c r="J55" s="36" t="str">
        <f>E24</f>
        <v>Ladislav Marek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29.28" customHeight="1">
      <c r="A57" s="38"/>
      <c r="B57" s="39"/>
      <c r="C57" s="161" t="s">
        <v>91</v>
      </c>
      <c r="D57" s="162"/>
      <c r="E57" s="162"/>
      <c r="F57" s="162"/>
      <c r="G57" s="162"/>
      <c r="H57" s="162"/>
      <c r="I57" s="162"/>
      <c r="J57" s="163" t="s">
        <v>92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22.8" customHeight="1">
      <c r="A59" s="38"/>
      <c r="B59" s="39"/>
      <c r="C59" s="164" t="s">
        <v>70</v>
      </c>
      <c r="D59" s="40"/>
      <c r="E59" s="40"/>
      <c r="F59" s="40"/>
      <c r="G59" s="40"/>
      <c r="H59" s="40"/>
      <c r="I59" s="40"/>
      <c r="J59" s="102">
        <f>J80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93</v>
      </c>
    </row>
    <row r="60" s="9" customFormat="1" ht="24.96" customHeight="1">
      <c r="A60" s="9"/>
      <c r="B60" s="165"/>
      <c r="C60" s="166"/>
      <c r="D60" s="167" t="s">
        <v>1071</v>
      </c>
      <c r="E60" s="168"/>
      <c r="F60" s="168"/>
      <c r="G60" s="168"/>
      <c r="H60" s="168"/>
      <c r="I60" s="168"/>
      <c r="J60" s="169">
        <f>J81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2" customFormat="1" ht="21.84" customHeight="1">
      <c r="A61" s="38"/>
      <c r="B61" s="39"/>
      <c r="C61" s="40"/>
      <c r="D61" s="40"/>
      <c r="E61" s="40"/>
      <c r="F61" s="40"/>
      <c r="G61" s="40"/>
      <c r="H61" s="40"/>
      <c r="I61" s="40"/>
      <c r="J61" s="40"/>
      <c r="K61" s="40"/>
      <c r="L61" s="134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s="2" customFormat="1" ht="6.96" customHeight="1">
      <c r="A62" s="38"/>
      <c r="B62" s="59"/>
      <c r="C62" s="60"/>
      <c r="D62" s="60"/>
      <c r="E62" s="60"/>
      <c r="F62" s="60"/>
      <c r="G62" s="60"/>
      <c r="H62" s="60"/>
      <c r="I62" s="60"/>
      <c r="J62" s="60"/>
      <c r="K62" s="60"/>
      <c r="L62" s="134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  <c r="AE62" s="38"/>
    </row>
    <row r="66" s="2" customFormat="1" ht="6.96" customHeight="1">
      <c r="A66" s="38"/>
      <c r="B66" s="61"/>
      <c r="C66" s="62"/>
      <c r="D66" s="62"/>
      <c r="E66" s="62"/>
      <c r="F66" s="62"/>
      <c r="G66" s="62"/>
      <c r="H66" s="62"/>
      <c r="I66" s="62"/>
      <c r="J66" s="62"/>
      <c r="K66" s="62"/>
      <c r="L66" s="134"/>
      <c r="S66" s="38"/>
      <c r="T66" s="38"/>
      <c r="U66" s="38"/>
      <c r="V66" s="38"/>
      <c r="W66" s="38"/>
      <c r="X66" s="38"/>
      <c r="Y66" s="38"/>
      <c r="Z66" s="38"/>
      <c r="AA66" s="38"/>
      <c r="AB66" s="38"/>
      <c r="AC66" s="38"/>
      <c r="AD66" s="38"/>
      <c r="AE66" s="38"/>
    </row>
    <row r="67" s="2" customFormat="1" ht="24.96" customHeight="1">
      <c r="A67" s="38"/>
      <c r="B67" s="39"/>
      <c r="C67" s="23" t="s">
        <v>104</v>
      </c>
      <c r="D67" s="40"/>
      <c r="E67" s="40"/>
      <c r="F67" s="40"/>
      <c r="G67" s="40"/>
      <c r="H67" s="40"/>
      <c r="I67" s="40"/>
      <c r="J67" s="40"/>
      <c r="K67" s="40"/>
      <c r="L67" s="134"/>
      <c r="S67" s="38"/>
      <c r="T67" s="38"/>
      <c r="U67" s="38"/>
      <c r="V67" s="38"/>
      <c r="W67" s="38"/>
      <c r="X67" s="38"/>
      <c r="Y67" s="38"/>
      <c r="Z67" s="38"/>
      <c r="AA67" s="38"/>
      <c r="AB67" s="38"/>
      <c r="AC67" s="38"/>
      <c r="AD67" s="38"/>
      <c r="AE67" s="38"/>
    </row>
    <row r="68" s="2" customFormat="1" ht="6.96" customHeight="1">
      <c r="A68" s="38"/>
      <c r="B68" s="39"/>
      <c r="C68" s="40"/>
      <c r="D68" s="40"/>
      <c r="E68" s="40"/>
      <c r="F68" s="40"/>
      <c r="G68" s="40"/>
      <c r="H68" s="40"/>
      <c r="I68" s="40"/>
      <c r="J68" s="40"/>
      <c r="K68" s="40"/>
      <c r="L68" s="134"/>
      <c r="S68" s="38"/>
      <c r="T68" s="38"/>
      <c r="U68" s="38"/>
      <c r="V68" s="38"/>
      <c r="W68" s="38"/>
      <c r="X68" s="38"/>
      <c r="Y68" s="38"/>
      <c r="Z68" s="38"/>
      <c r="AA68" s="38"/>
      <c r="AB68" s="38"/>
      <c r="AC68" s="38"/>
      <c r="AD68" s="38"/>
      <c r="AE68" s="38"/>
    </row>
    <row r="69" s="2" customFormat="1" ht="12" customHeight="1">
      <c r="A69" s="38"/>
      <c r="B69" s="39"/>
      <c r="C69" s="32" t="s">
        <v>16</v>
      </c>
      <c r="D69" s="40"/>
      <c r="E69" s="40"/>
      <c r="F69" s="40"/>
      <c r="G69" s="40"/>
      <c r="H69" s="40"/>
      <c r="I69" s="40"/>
      <c r="J69" s="40"/>
      <c r="K69" s="40"/>
      <c r="L69" s="134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0" s="2" customFormat="1" ht="16.5" customHeight="1">
      <c r="A70" s="38"/>
      <c r="B70" s="39"/>
      <c r="C70" s="40"/>
      <c r="D70" s="40"/>
      <c r="E70" s="160" t="str">
        <f>E7</f>
        <v>Rekonstrukce ul. V domkách, Hudcov_R2</v>
      </c>
      <c r="F70" s="32"/>
      <c r="G70" s="32"/>
      <c r="H70" s="32"/>
      <c r="I70" s="40"/>
      <c r="J70" s="40"/>
      <c r="K70" s="40"/>
      <c r="L70" s="134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12" customHeight="1">
      <c r="A71" s="38"/>
      <c r="B71" s="39"/>
      <c r="C71" s="32" t="s">
        <v>88</v>
      </c>
      <c r="D71" s="40"/>
      <c r="E71" s="40"/>
      <c r="F71" s="40"/>
      <c r="G71" s="40"/>
      <c r="H71" s="40"/>
      <c r="I71" s="40"/>
      <c r="J71" s="40"/>
      <c r="K71" s="40"/>
      <c r="L71" s="13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16.5" customHeight="1">
      <c r="A72" s="38"/>
      <c r="B72" s="39"/>
      <c r="C72" s="40"/>
      <c r="D72" s="40"/>
      <c r="E72" s="69" t="str">
        <f>E9</f>
        <v>VON - Vedlejší a ostatní náklady</v>
      </c>
      <c r="F72" s="40"/>
      <c r="G72" s="40"/>
      <c r="H72" s="40"/>
      <c r="I72" s="40"/>
      <c r="J72" s="40"/>
      <c r="K72" s="40"/>
      <c r="L72" s="13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6.96" customHeight="1">
      <c r="A73" s="38"/>
      <c r="B73" s="39"/>
      <c r="C73" s="40"/>
      <c r="D73" s="40"/>
      <c r="E73" s="40"/>
      <c r="F73" s="40"/>
      <c r="G73" s="40"/>
      <c r="H73" s="40"/>
      <c r="I73" s="40"/>
      <c r="J73" s="40"/>
      <c r="K73" s="40"/>
      <c r="L73" s="13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12" customHeight="1">
      <c r="A74" s="38"/>
      <c r="B74" s="39"/>
      <c r="C74" s="32" t="s">
        <v>21</v>
      </c>
      <c r="D74" s="40"/>
      <c r="E74" s="40"/>
      <c r="F74" s="27" t="str">
        <f>F12</f>
        <v>k.ú. Hudcov</v>
      </c>
      <c r="G74" s="40"/>
      <c r="H74" s="40"/>
      <c r="I74" s="32" t="s">
        <v>23</v>
      </c>
      <c r="J74" s="72" t="str">
        <f>IF(J12="","",J12)</f>
        <v>7. 1. 2025</v>
      </c>
      <c r="K74" s="40"/>
      <c r="L74" s="13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6.96" customHeight="1">
      <c r="A75" s="38"/>
      <c r="B75" s="39"/>
      <c r="C75" s="40"/>
      <c r="D75" s="40"/>
      <c r="E75" s="40"/>
      <c r="F75" s="40"/>
      <c r="G75" s="40"/>
      <c r="H75" s="40"/>
      <c r="I75" s="40"/>
      <c r="J75" s="40"/>
      <c r="K75" s="40"/>
      <c r="L75" s="13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25.65" customHeight="1">
      <c r="A76" s="38"/>
      <c r="B76" s="39"/>
      <c r="C76" s="32" t="s">
        <v>25</v>
      </c>
      <c r="D76" s="40"/>
      <c r="E76" s="40"/>
      <c r="F76" s="27" t="str">
        <f>E15</f>
        <v>Statutární město Teplice</v>
      </c>
      <c r="G76" s="40"/>
      <c r="H76" s="40"/>
      <c r="I76" s="32" t="s">
        <v>31</v>
      </c>
      <c r="J76" s="36" t="str">
        <f>E21</f>
        <v>PROJEKTY CHLADNÝ s.r.o.</v>
      </c>
      <c r="K76" s="40"/>
      <c r="L76" s="13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5.15" customHeight="1">
      <c r="A77" s="38"/>
      <c r="B77" s="39"/>
      <c r="C77" s="32" t="s">
        <v>29</v>
      </c>
      <c r="D77" s="40"/>
      <c r="E77" s="40"/>
      <c r="F77" s="27" t="str">
        <f>IF(E18="","",E18)</f>
        <v>Vyplň údaj</v>
      </c>
      <c r="G77" s="40"/>
      <c r="H77" s="40"/>
      <c r="I77" s="32" t="s">
        <v>34</v>
      </c>
      <c r="J77" s="36" t="str">
        <f>E24</f>
        <v>Ladislav Marek</v>
      </c>
      <c r="K77" s="40"/>
      <c r="L77" s="13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0.32" customHeight="1">
      <c r="A78" s="38"/>
      <c r="B78" s="39"/>
      <c r="C78" s="40"/>
      <c r="D78" s="40"/>
      <c r="E78" s="40"/>
      <c r="F78" s="40"/>
      <c r="G78" s="40"/>
      <c r="H78" s="40"/>
      <c r="I78" s="40"/>
      <c r="J78" s="40"/>
      <c r="K78" s="40"/>
      <c r="L78" s="13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11" customFormat="1" ht="29.28" customHeight="1">
      <c r="A79" s="177"/>
      <c r="B79" s="178"/>
      <c r="C79" s="179" t="s">
        <v>105</v>
      </c>
      <c r="D79" s="180" t="s">
        <v>57</v>
      </c>
      <c r="E79" s="180" t="s">
        <v>53</v>
      </c>
      <c r="F79" s="180" t="s">
        <v>54</v>
      </c>
      <c r="G79" s="180" t="s">
        <v>106</v>
      </c>
      <c r="H79" s="180" t="s">
        <v>107</v>
      </c>
      <c r="I79" s="180" t="s">
        <v>108</v>
      </c>
      <c r="J79" s="180" t="s">
        <v>92</v>
      </c>
      <c r="K79" s="181" t="s">
        <v>109</v>
      </c>
      <c r="L79" s="182"/>
      <c r="M79" s="92" t="s">
        <v>19</v>
      </c>
      <c r="N79" s="93" t="s">
        <v>42</v>
      </c>
      <c r="O79" s="93" t="s">
        <v>110</v>
      </c>
      <c r="P79" s="93" t="s">
        <v>111</v>
      </c>
      <c r="Q79" s="93" t="s">
        <v>112</v>
      </c>
      <c r="R79" s="93" t="s">
        <v>113</v>
      </c>
      <c r="S79" s="93" t="s">
        <v>114</v>
      </c>
      <c r="T79" s="94" t="s">
        <v>115</v>
      </c>
      <c r="U79" s="177"/>
      <c r="V79" s="177"/>
      <c r="W79" s="177"/>
      <c r="X79" s="177"/>
      <c r="Y79" s="177"/>
      <c r="Z79" s="177"/>
      <c r="AA79" s="177"/>
      <c r="AB79" s="177"/>
      <c r="AC79" s="177"/>
      <c r="AD79" s="177"/>
      <c r="AE79" s="177"/>
    </row>
    <row r="80" s="2" customFormat="1" ht="22.8" customHeight="1">
      <c r="A80" s="38"/>
      <c r="B80" s="39"/>
      <c r="C80" s="99" t="s">
        <v>116</v>
      </c>
      <c r="D80" s="40"/>
      <c r="E80" s="40"/>
      <c r="F80" s="40"/>
      <c r="G80" s="40"/>
      <c r="H80" s="40"/>
      <c r="I80" s="40"/>
      <c r="J80" s="183">
        <f>BK80</f>
        <v>0</v>
      </c>
      <c r="K80" s="40"/>
      <c r="L80" s="44"/>
      <c r="M80" s="95"/>
      <c r="N80" s="184"/>
      <c r="O80" s="96"/>
      <c r="P80" s="185">
        <f>P81</f>
        <v>0</v>
      </c>
      <c r="Q80" s="96"/>
      <c r="R80" s="185">
        <f>R81</f>
        <v>0</v>
      </c>
      <c r="S80" s="96"/>
      <c r="T80" s="186">
        <f>T81</f>
        <v>0</v>
      </c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  <c r="AT80" s="17" t="s">
        <v>71</v>
      </c>
      <c r="AU80" s="17" t="s">
        <v>93</v>
      </c>
      <c r="BK80" s="187">
        <f>BK81</f>
        <v>0</v>
      </c>
    </row>
    <row r="81" s="12" customFormat="1" ht="25.92" customHeight="1">
      <c r="A81" s="12"/>
      <c r="B81" s="188"/>
      <c r="C81" s="189"/>
      <c r="D81" s="190" t="s">
        <v>71</v>
      </c>
      <c r="E81" s="191" t="s">
        <v>1055</v>
      </c>
      <c r="F81" s="191" t="s">
        <v>1056</v>
      </c>
      <c r="G81" s="189"/>
      <c r="H81" s="189"/>
      <c r="I81" s="192"/>
      <c r="J81" s="193">
        <f>BK81</f>
        <v>0</v>
      </c>
      <c r="K81" s="189"/>
      <c r="L81" s="194"/>
      <c r="M81" s="195"/>
      <c r="N81" s="196"/>
      <c r="O81" s="196"/>
      <c r="P81" s="197">
        <f>SUM(P82:P91)</f>
        <v>0</v>
      </c>
      <c r="Q81" s="196"/>
      <c r="R81" s="197">
        <f>SUM(R82:R91)</f>
        <v>0</v>
      </c>
      <c r="S81" s="196"/>
      <c r="T81" s="198">
        <f>SUM(T82:T91)</f>
        <v>0</v>
      </c>
      <c r="U81" s="12"/>
      <c r="V81" s="12"/>
      <c r="W81" s="12"/>
      <c r="X81" s="12"/>
      <c r="Y81" s="12"/>
      <c r="Z81" s="12"/>
      <c r="AA81" s="12"/>
      <c r="AB81" s="12"/>
      <c r="AC81" s="12"/>
      <c r="AD81" s="12"/>
      <c r="AE81" s="12"/>
      <c r="AR81" s="199" t="s">
        <v>158</v>
      </c>
      <c r="AT81" s="200" t="s">
        <v>71</v>
      </c>
      <c r="AU81" s="200" t="s">
        <v>72</v>
      </c>
      <c r="AY81" s="199" t="s">
        <v>119</v>
      </c>
      <c r="BK81" s="201">
        <f>SUM(BK82:BK91)</f>
        <v>0</v>
      </c>
    </row>
    <row r="82" s="2" customFormat="1" ht="16.5" customHeight="1">
      <c r="A82" s="38"/>
      <c r="B82" s="39"/>
      <c r="C82" s="204" t="s">
        <v>77</v>
      </c>
      <c r="D82" s="204" t="s">
        <v>121</v>
      </c>
      <c r="E82" s="205" t="s">
        <v>1072</v>
      </c>
      <c r="F82" s="206" t="s">
        <v>1073</v>
      </c>
      <c r="G82" s="207" t="s">
        <v>1007</v>
      </c>
      <c r="H82" s="208">
        <v>1</v>
      </c>
      <c r="I82" s="209"/>
      <c r="J82" s="210">
        <f>ROUND(I82*H82,2)</f>
        <v>0</v>
      </c>
      <c r="K82" s="206" t="s">
        <v>19</v>
      </c>
      <c r="L82" s="44"/>
      <c r="M82" s="211" t="s">
        <v>19</v>
      </c>
      <c r="N82" s="212" t="s">
        <v>43</v>
      </c>
      <c r="O82" s="84"/>
      <c r="P82" s="213">
        <f>O82*H82</f>
        <v>0</v>
      </c>
      <c r="Q82" s="213">
        <v>0</v>
      </c>
      <c r="R82" s="213">
        <f>Q82*H82</f>
        <v>0</v>
      </c>
      <c r="S82" s="213">
        <v>0</v>
      </c>
      <c r="T82" s="214">
        <f>S82*H82</f>
        <v>0</v>
      </c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  <c r="AR82" s="215" t="s">
        <v>1074</v>
      </c>
      <c r="AT82" s="215" t="s">
        <v>121</v>
      </c>
      <c r="AU82" s="215" t="s">
        <v>77</v>
      </c>
      <c r="AY82" s="17" t="s">
        <v>119</v>
      </c>
      <c r="BE82" s="216">
        <f>IF(N82="základní",J82,0)</f>
        <v>0</v>
      </c>
      <c r="BF82" s="216">
        <f>IF(N82="snížená",J82,0)</f>
        <v>0</v>
      </c>
      <c r="BG82" s="216">
        <f>IF(N82="zákl. přenesená",J82,0)</f>
        <v>0</v>
      </c>
      <c r="BH82" s="216">
        <f>IF(N82="sníž. přenesená",J82,0)</f>
        <v>0</v>
      </c>
      <c r="BI82" s="216">
        <f>IF(N82="nulová",J82,0)</f>
        <v>0</v>
      </c>
      <c r="BJ82" s="17" t="s">
        <v>77</v>
      </c>
      <c r="BK82" s="216">
        <f>ROUND(I82*H82,2)</f>
        <v>0</v>
      </c>
      <c r="BL82" s="17" t="s">
        <v>1074</v>
      </c>
      <c r="BM82" s="215" t="s">
        <v>1075</v>
      </c>
    </row>
    <row r="83" s="2" customFormat="1" ht="16.5" customHeight="1">
      <c r="A83" s="38"/>
      <c r="B83" s="39"/>
      <c r="C83" s="204" t="s">
        <v>81</v>
      </c>
      <c r="D83" s="204" t="s">
        <v>121</v>
      </c>
      <c r="E83" s="205" t="s">
        <v>1076</v>
      </c>
      <c r="F83" s="206" t="s">
        <v>1077</v>
      </c>
      <c r="G83" s="207" t="s">
        <v>1007</v>
      </c>
      <c r="H83" s="208">
        <v>1</v>
      </c>
      <c r="I83" s="209"/>
      <c r="J83" s="210">
        <f>ROUND(I83*H83,2)</f>
        <v>0</v>
      </c>
      <c r="K83" s="206" t="s">
        <v>19</v>
      </c>
      <c r="L83" s="44"/>
      <c r="M83" s="211" t="s">
        <v>19</v>
      </c>
      <c r="N83" s="212" t="s">
        <v>43</v>
      </c>
      <c r="O83" s="84"/>
      <c r="P83" s="213">
        <f>O83*H83</f>
        <v>0</v>
      </c>
      <c r="Q83" s="213">
        <v>0</v>
      </c>
      <c r="R83" s="213">
        <f>Q83*H83</f>
        <v>0</v>
      </c>
      <c r="S83" s="213">
        <v>0</v>
      </c>
      <c r="T83" s="214">
        <f>S83*H83</f>
        <v>0</v>
      </c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  <c r="AR83" s="215" t="s">
        <v>1074</v>
      </c>
      <c r="AT83" s="215" t="s">
        <v>121</v>
      </c>
      <c r="AU83" s="215" t="s">
        <v>77</v>
      </c>
      <c r="AY83" s="17" t="s">
        <v>119</v>
      </c>
      <c r="BE83" s="216">
        <f>IF(N83="základní",J83,0)</f>
        <v>0</v>
      </c>
      <c r="BF83" s="216">
        <f>IF(N83="snížená",J83,0)</f>
        <v>0</v>
      </c>
      <c r="BG83" s="216">
        <f>IF(N83="zákl. přenesená",J83,0)</f>
        <v>0</v>
      </c>
      <c r="BH83" s="216">
        <f>IF(N83="sníž. přenesená",J83,0)</f>
        <v>0</v>
      </c>
      <c r="BI83" s="216">
        <f>IF(N83="nulová",J83,0)</f>
        <v>0</v>
      </c>
      <c r="BJ83" s="17" t="s">
        <v>77</v>
      </c>
      <c r="BK83" s="216">
        <f>ROUND(I83*H83,2)</f>
        <v>0</v>
      </c>
      <c r="BL83" s="17" t="s">
        <v>1074</v>
      </c>
      <c r="BM83" s="215" t="s">
        <v>1078</v>
      </c>
    </row>
    <row r="84" s="2" customFormat="1" ht="16.5" customHeight="1">
      <c r="A84" s="38"/>
      <c r="B84" s="39"/>
      <c r="C84" s="204" t="s">
        <v>141</v>
      </c>
      <c r="D84" s="204" t="s">
        <v>121</v>
      </c>
      <c r="E84" s="205" t="s">
        <v>1079</v>
      </c>
      <c r="F84" s="206" t="s">
        <v>1080</v>
      </c>
      <c r="G84" s="207" t="s">
        <v>1007</v>
      </c>
      <c r="H84" s="208">
        <v>1</v>
      </c>
      <c r="I84" s="209"/>
      <c r="J84" s="210">
        <f>ROUND(I84*H84,2)</f>
        <v>0</v>
      </c>
      <c r="K84" s="206" t="s">
        <v>19</v>
      </c>
      <c r="L84" s="44"/>
      <c r="M84" s="211" t="s">
        <v>19</v>
      </c>
      <c r="N84" s="212" t="s">
        <v>43</v>
      </c>
      <c r="O84" s="84"/>
      <c r="P84" s="213">
        <f>O84*H84</f>
        <v>0</v>
      </c>
      <c r="Q84" s="213">
        <v>0</v>
      </c>
      <c r="R84" s="213">
        <f>Q84*H84</f>
        <v>0</v>
      </c>
      <c r="S84" s="213">
        <v>0</v>
      </c>
      <c r="T84" s="214">
        <f>S84*H84</f>
        <v>0</v>
      </c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  <c r="AR84" s="215" t="s">
        <v>1074</v>
      </c>
      <c r="AT84" s="215" t="s">
        <v>121</v>
      </c>
      <c r="AU84" s="215" t="s">
        <v>77</v>
      </c>
      <c r="AY84" s="17" t="s">
        <v>119</v>
      </c>
      <c r="BE84" s="216">
        <f>IF(N84="základní",J84,0)</f>
        <v>0</v>
      </c>
      <c r="BF84" s="216">
        <f>IF(N84="snížená",J84,0)</f>
        <v>0</v>
      </c>
      <c r="BG84" s="216">
        <f>IF(N84="zákl. přenesená",J84,0)</f>
        <v>0</v>
      </c>
      <c r="BH84" s="216">
        <f>IF(N84="sníž. přenesená",J84,0)</f>
        <v>0</v>
      </c>
      <c r="BI84" s="216">
        <f>IF(N84="nulová",J84,0)</f>
        <v>0</v>
      </c>
      <c r="BJ84" s="17" t="s">
        <v>77</v>
      </c>
      <c r="BK84" s="216">
        <f>ROUND(I84*H84,2)</f>
        <v>0</v>
      </c>
      <c r="BL84" s="17" t="s">
        <v>1074</v>
      </c>
      <c r="BM84" s="215" t="s">
        <v>1081</v>
      </c>
    </row>
    <row r="85" s="2" customFormat="1" ht="16.5" customHeight="1">
      <c r="A85" s="38"/>
      <c r="B85" s="39"/>
      <c r="C85" s="204" t="s">
        <v>126</v>
      </c>
      <c r="D85" s="204" t="s">
        <v>121</v>
      </c>
      <c r="E85" s="205" t="s">
        <v>1082</v>
      </c>
      <c r="F85" s="206" t="s">
        <v>1083</v>
      </c>
      <c r="G85" s="207" t="s">
        <v>1007</v>
      </c>
      <c r="H85" s="208">
        <v>1</v>
      </c>
      <c r="I85" s="209"/>
      <c r="J85" s="210">
        <f>ROUND(I85*H85,2)</f>
        <v>0</v>
      </c>
      <c r="K85" s="206" t="s">
        <v>19</v>
      </c>
      <c r="L85" s="44"/>
      <c r="M85" s="211" t="s">
        <v>19</v>
      </c>
      <c r="N85" s="212" t="s">
        <v>43</v>
      </c>
      <c r="O85" s="84"/>
      <c r="P85" s="213">
        <f>O85*H85</f>
        <v>0</v>
      </c>
      <c r="Q85" s="213">
        <v>0</v>
      </c>
      <c r="R85" s="213">
        <f>Q85*H85</f>
        <v>0</v>
      </c>
      <c r="S85" s="213">
        <v>0</v>
      </c>
      <c r="T85" s="214">
        <f>S85*H85</f>
        <v>0</v>
      </c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  <c r="AR85" s="215" t="s">
        <v>1074</v>
      </c>
      <c r="AT85" s="215" t="s">
        <v>121</v>
      </c>
      <c r="AU85" s="215" t="s">
        <v>77</v>
      </c>
      <c r="AY85" s="17" t="s">
        <v>119</v>
      </c>
      <c r="BE85" s="216">
        <f>IF(N85="základní",J85,0)</f>
        <v>0</v>
      </c>
      <c r="BF85" s="216">
        <f>IF(N85="snížená",J85,0)</f>
        <v>0</v>
      </c>
      <c r="BG85" s="216">
        <f>IF(N85="zákl. přenesená",J85,0)</f>
        <v>0</v>
      </c>
      <c r="BH85" s="216">
        <f>IF(N85="sníž. přenesená",J85,0)</f>
        <v>0</v>
      </c>
      <c r="BI85" s="216">
        <f>IF(N85="nulová",J85,0)</f>
        <v>0</v>
      </c>
      <c r="BJ85" s="17" t="s">
        <v>77</v>
      </c>
      <c r="BK85" s="216">
        <f>ROUND(I85*H85,2)</f>
        <v>0</v>
      </c>
      <c r="BL85" s="17" t="s">
        <v>1074</v>
      </c>
      <c r="BM85" s="215" t="s">
        <v>1084</v>
      </c>
    </row>
    <row r="86" s="2" customFormat="1" ht="16.5" customHeight="1">
      <c r="A86" s="38"/>
      <c r="B86" s="39"/>
      <c r="C86" s="204" t="s">
        <v>158</v>
      </c>
      <c r="D86" s="204" t="s">
        <v>121</v>
      </c>
      <c r="E86" s="205" t="s">
        <v>1085</v>
      </c>
      <c r="F86" s="206" t="s">
        <v>1086</v>
      </c>
      <c r="G86" s="207" t="s">
        <v>955</v>
      </c>
      <c r="H86" s="208">
        <v>10</v>
      </c>
      <c r="I86" s="209"/>
      <c r="J86" s="210">
        <f>ROUND(I86*H86,2)</f>
        <v>0</v>
      </c>
      <c r="K86" s="206" t="s">
        <v>19</v>
      </c>
      <c r="L86" s="44"/>
      <c r="M86" s="211" t="s">
        <v>19</v>
      </c>
      <c r="N86" s="212" t="s">
        <v>43</v>
      </c>
      <c r="O86" s="84"/>
      <c r="P86" s="213">
        <f>O86*H86</f>
        <v>0</v>
      </c>
      <c r="Q86" s="213">
        <v>0</v>
      </c>
      <c r="R86" s="213">
        <f>Q86*H86</f>
        <v>0</v>
      </c>
      <c r="S86" s="213">
        <v>0</v>
      </c>
      <c r="T86" s="214">
        <f>S86*H86</f>
        <v>0</v>
      </c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R86" s="215" t="s">
        <v>1074</v>
      </c>
      <c r="AT86" s="215" t="s">
        <v>121</v>
      </c>
      <c r="AU86" s="215" t="s">
        <v>77</v>
      </c>
      <c r="AY86" s="17" t="s">
        <v>119</v>
      </c>
      <c r="BE86" s="216">
        <f>IF(N86="základní",J86,0)</f>
        <v>0</v>
      </c>
      <c r="BF86" s="216">
        <f>IF(N86="snížená",J86,0)</f>
        <v>0</v>
      </c>
      <c r="BG86" s="216">
        <f>IF(N86="zákl. přenesená",J86,0)</f>
        <v>0</v>
      </c>
      <c r="BH86" s="216">
        <f>IF(N86="sníž. přenesená",J86,0)</f>
        <v>0</v>
      </c>
      <c r="BI86" s="216">
        <f>IF(N86="nulová",J86,0)</f>
        <v>0</v>
      </c>
      <c r="BJ86" s="17" t="s">
        <v>77</v>
      </c>
      <c r="BK86" s="216">
        <f>ROUND(I86*H86,2)</f>
        <v>0</v>
      </c>
      <c r="BL86" s="17" t="s">
        <v>1074</v>
      </c>
      <c r="BM86" s="215" t="s">
        <v>1087</v>
      </c>
    </row>
    <row r="87" s="2" customFormat="1" ht="16.5" customHeight="1">
      <c r="A87" s="38"/>
      <c r="B87" s="39"/>
      <c r="C87" s="204" t="s">
        <v>173</v>
      </c>
      <c r="D87" s="204" t="s">
        <v>121</v>
      </c>
      <c r="E87" s="205" t="s">
        <v>1088</v>
      </c>
      <c r="F87" s="206" t="s">
        <v>1089</v>
      </c>
      <c r="G87" s="207" t="s">
        <v>1007</v>
      </c>
      <c r="H87" s="208">
        <v>1</v>
      </c>
      <c r="I87" s="209"/>
      <c r="J87" s="210">
        <f>ROUND(I87*H87,2)</f>
        <v>0</v>
      </c>
      <c r="K87" s="206" t="s">
        <v>19</v>
      </c>
      <c r="L87" s="44"/>
      <c r="M87" s="211" t="s">
        <v>19</v>
      </c>
      <c r="N87" s="212" t="s">
        <v>43</v>
      </c>
      <c r="O87" s="84"/>
      <c r="P87" s="213">
        <f>O87*H87</f>
        <v>0</v>
      </c>
      <c r="Q87" s="213">
        <v>0</v>
      </c>
      <c r="R87" s="213">
        <f>Q87*H87</f>
        <v>0</v>
      </c>
      <c r="S87" s="213">
        <v>0</v>
      </c>
      <c r="T87" s="214">
        <f>S87*H87</f>
        <v>0</v>
      </c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R87" s="215" t="s">
        <v>126</v>
      </c>
      <c r="AT87" s="215" t="s">
        <v>121</v>
      </c>
      <c r="AU87" s="215" t="s">
        <v>77</v>
      </c>
      <c r="AY87" s="17" t="s">
        <v>119</v>
      </c>
      <c r="BE87" s="216">
        <f>IF(N87="základní",J87,0)</f>
        <v>0</v>
      </c>
      <c r="BF87" s="216">
        <f>IF(N87="snížená",J87,0)</f>
        <v>0</v>
      </c>
      <c r="BG87" s="216">
        <f>IF(N87="zákl. přenesená",J87,0)</f>
        <v>0</v>
      </c>
      <c r="BH87" s="216">
        <f>IF(N87="sníž. přenesená",J87,0)</f>
        <v>0</v>
      </c>
      <c r="BI87" s="216">
        <f>IF(N87="nulová",J87,0)</f>
        <v>0</v>
      </c>
      <c r="BJ87" s="17" t="s">
        <v>77</v>
      </c>
      <c r="BK87" s="216">
        <f>ROUND(I87*H87,2)</f>
        <v>0</v>
      </c>
      <c r="BL87" s="17" t="s">
        <v>126</v>
      </c>
      <c r="BM87" s="215" t="s">
        <v>1090</v>
      </c>
    </row>
    <row r="88" s="2" customFormat="1" ht="16.5" customHeight="1">
      <c r="A88" s="38"/>
      <c r="B88" s="39"/>
      <c r="C88" s="204" t="s">
        <v>179</v>
      </c>
      <c r="D88" s="204" t="s">
        <v>121</v>
      </c>
      <c r="E88" s="205" t="s">
        <v>1091</v>
      </c>
      <c r="F88" s="206" t="s">
        <v>1092</v>
      </c>
      <c r="G88" s="207" t="s">
        <v>1007</v>
      </c>
      <c r="H88" s="208">
        <v>1</v>
      </c>
      <c r="I88" s="209"/>
      <c r="J88" s="210">
        <f>ROUND(I88*H88,2)</f>
        <v>0</v>
      </c>
      <c r="K88" s="206" t="s">
        <v>19</v>
      </c>
      <c r="L88" s="44"/>
      <c r="M88" s="211" t="s">
        <v>19</v>
      </c>
      <c r="N88" s="212" t="s">
        <v>43</v>
      </c>
      <c r="O88" s="84"/>
      <c r="P88" s="213">
        <f>O88*H88</f>
        <v>0</v>
      </c>
      <c r="Q88" s="213">
        <v>0</v>
      </c>
      <c r="R88" s="213">
        <f>Q88*H88</f>
        <v>0</v>
      </c>
      <c r="S88" s="213">
        <v>0</v>
      </c>
      <c r="T88" s="214">
        <f>S88*H88</f>
        <v>0</v>
      </c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R88" s="215" t="s">
        <v>126</v>
      </c>
      <c r="AT88" s="215" t="s">
        <v>121</v>
      </c>
      <c r="AU88" s="215" t="s">
        <v>77</v>
      </c>
      <c r="AY88" s="17" t="s">
        <v>119</v>
      </c>
      <c r="BE88" s="216">
        <f>IF(N88="základní",J88,0)</f>
        <v>0</v>
      </c>
      <c r="BF88" s="216">
        <f>IF(N88="snížená",J88,0)</f>
        <v>0</v>
      </c>
      <c r="BG88" s="216">
        <f>IF(N88="zákl. přenesená",J88,0)</f>
        <v>0</v>
      </c>
      <c r="BH88" s="216">
        <f>IF(N88="sníž. přenesená",J88,0)</f>
        <v>0</v>
      </c>
      <c r="BI88" s="216">
        <f>IF(N88="nulová",J88,0)</f>
        <v>0</v>
      </c>
      <c r="BJ88" s="17" t="s">
        <v>77</v>
      </c>
      <c r="BK88" s="216">
        <f>ROUND(I88*H88,2)</f>
        <v>0</v>
      </c>
      <c r="BL88" s="17" t="s">
        <v>126</v>
      </c>
      <c r="BM88" s="215" t="s">
        <v>1093</v>
      </c>
    </row>
    <row r="89" s="2" customFormat="1" ht="16.5" customHeight="1">
      <c r="A89" s="38"/>
      <c r="B89" s="39"/>
      <c r="C89" s="204" t="s">
        <v>185</v>
      </c>
      <c r="D89" s="204" t="s">
        <v>121</v>
      </c>
      <c r="E89" s="205" t="s">
        <v>1094</v>
      </c>
      <c r="F89" s="206" t="s">
        <v>1095</v>
      </c>
      <c r="G89" s="207" t="s">
        <v>1007</v>
      </c>
      <c r="H89" s="208">
        <v>1</v>
      </c>
      <c r="I89" s="209"/>
      <c r="J89" s="210">
        <f>ROUND(I89*H89,2)</f>
        <v>0</v>
      </c>
      <c r="K89" s="206" t="s">
        <v>19</v>
      </c>
      <c r="L89" s="44"/>
      <c r="M89" s="211" t="s">
        <v>19</v>
      </c>
      <c r="N89" s="212" t="s">
        <v>43</v>
      </c>
      <c r="O89" s="84"/>
      <c r="P89" s="213">
        <f>O89*H89</f>
        <v>0</v>
      </c>
      <c r="Q89" s="213">
        <v>0</v>
      </c>
      <c r="R89" s="213">
        <f>Q89*H89</f>
        <v>0</v>
      </c>
      <c r="S89" s="213">
        <v>0</v>
      </c>
      <c r="T89" s="214">
        <f>S89*H89</f>
        <v>0</v>
      </c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R89" s="215" t="s">
        <v>1074</v>
      </c>
      <c r="AT89" s="215" t="s">
        <v>121</v>
      </c>
      <c r="AU89" s="215" t="s">
        <v>77</v>
      </c>
      <c r="AY89" s="17" t="s">
        <v>119</v>
      </c>
      <c r="BE89" s="216">
        <f>IF(N89="základní",J89,0)</f>
        <v>0</v>
      </c>
      <c r="BF89" s="216">
        <f>IF(N89="snížená",J89,0)</f>
        <v>0</v>
      </c>
      <c r="BG89" s="216">
        <f>IF(N89="zákl. přenesená",J89,0)</f>
        <v>0</v>
      </c>
      <c r="BH89" s="216">
        <f>IF(N89="sníž. přenesená",J89,0)</f>
        <v>0</v>
      </c>
      <c r="BI89" s="216">
        <f>IF(N89="nulová",J89,0)</f>
        <v>0</v>
      </c>
      <c r="BJ89" s="17" t="s">
        <v>77</v>
      </c>
      <c r="BK89" s="216">
        <f>ROUND(I89*H89,2)</f>
        <v>0</v>
      </c>
      <c r="BL89" s="17" t="s">
        <v>1074</v>
      </c>
      <c r="BM89" s="215" t="s">
        <v>1096</v>
      </c>
    </row>
    <row r="90" s="2" customFormat="1" ht="16.5" customHeight="1">
      <c r="A90" s="38"/>
      <c r="B90" s="39"/>
      <c r="C90" s="204" t="s">
        <v>191</v>
      </c>
      <c r="D90" s="204" t="s">
        <v>121</v>
      </c>
      <c r="E90" s="205" t="s">
        <v>1097</v>
      </c>
      <c r="F90" s="206" t="s">
        <v>1098</v>
      </c>
      <c r="G90" s="207" t="s">
        <v>1007</v>
      </c>
      <c r="H90" s="208">
        <v>1</v>
      </c>
      <c r="I90" s="209"/>
      <c r="J90" s="210">
        <f>ROUND(I90*H90,2)</f>
        <v>0</v>
      </c>
      <c r="K90" s="206" t="s">
        <v>19</v>
      </c>
      <c r="L90" s="44"/>
      <c r="M90" s="211" t="s">
        <v>19</v>
      </c>
      <c r="N90" s="212" t="s">
        <v>43</v>
      </c>
      <c r="O90" s="84"/>
      <c r="P90" s="213">
        <f>O90*H90</f>
        <v>0</v>
      </c>
      <c r="Q90" s="213">
        <v>0</v>
      </c>
      <c r="R90" s="213">
        <f>Q90*H90</f>
        <v>0</v>
      </c>
      <c r="S90" s="213">
        <v>0</v>
      </c>
      <c r="T90" s="214">
        <f>S90*H90</f>
        <v>0</v>
      </c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R90" s="215" t="s">
        <v>1074</v>
      </c>
      <c r="AT90" s="215" t="s">
        <v>121</v>
      </c>
      <c r="AU90" s="215" t="s">
        <v>77</v>
      </c>
      <c r="AY90" s="17" t="s">
        <v>119</v>
      </c>
      <c r="BE90" s="216">
        <f>IF(N90="základní",J90,0)</f>
        <v>0</v>
      </c>
      <c r="BF90" s="216">
        <f>IF(N90="snížená",J90,0)</f>
        <v>0</v>
      </c>
      <c r="BG90" s="216">
        <f>IF(N90="zákl. přenesená",J90,0)</f>
        <v>0</v>
      </c>
      <c r="BH90" s="216">
        <f>IF(N90="sníž. přenesená",J90,0)</f>
        <v>0</v>
      </c>
      <c r="BI90" s="216">
        <f>IF(N90="nulová",J90,0)</f>
        <v>0</v>
      </c>
      <c r="BJ90" s="17" t="s">
        <v>77</v>
      </c>
      <c r="BK90" s="216">
        <f>ROUND(I90*H90,2)</f>
        <v>0</v>
      </c>
      <c r="BL90" s="17" t="s">
        <v>1074</v>
      </c>
      <c r="BM90" s="215" t="s">
        <v>1099</v>
      </c>
    </row>
    <row r="91" s="2" customFormat="1">
      <c r="A91" s="38"/>
      <c r="B91" s="39"/>
      <c r="C91" s="40"/>
      <c r="D91" s="222" t="s">
        <v>130</v>
      </c>
      <c r="E91" s="40"/>
      <c r="F91" s="223" t="s">
        <v>1100</v>
      </c>
      <c r="G91" s="40"/>
      <c r="H91" s="40"/>
      <c r="I91" s="219"/>
      <c r="J91" s="40"/>
      <c r="K91" s="40"/>
      <c r="L91" s="44"/>
      <c r="M91" s="266"/>
      <c r="N91" s="267"/>
      <c r="O91" s="268"/>
      <c r="P91" s="268"/>
      <c r="Q91" s="268"/>
      <c r="R91" s="268"/>
      <c r="S91" s="268"/>
      <c r="T91" s="269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T91" s="17" t="s">
        <v>130</v>
      </c>
      <c r="AU91" s="17" t="s">
        <v>77</v>
      </c>
    </row>
    <row r="92" s="2" customFormat="1" ht="6.96" customHeight="1">
      <c r="A92" s="38"/>
      <c r="B92" s="59"/>
      <c r="C92" s="60"/>
      <c r="D92" s="60"/>
      <c r="E92" s="60"/>
      <c r="F92" s="60"/>
      <c r="G92" s="60"/>
      <c r="H92" s="60"/>
      <c r="I92" s="60"/>
      <c r="J92" s="60"/>
      <c r="K92" s="60"/>
      <c r="L92" s="44"/>
      <c r="M92" s="38"/>
      <c r="O92" s="38"/>
      <c r="P92" s="38"/>
      <c r="Q92" s="38"/>
      <c r="R92" s="38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</sheetData>
  <sheetProtection sheet="1" autoFilter="0" formatColumns="0" formatRows="0" objects="1" scenarios="1" spinCount="100000" saltValue="0mBKmbHuc3KCCy/XDunyBhNrn51pc+OdUAHHvv5R4zkZRSi1KzfodF0L6W6kxizdvK+a/9LjNcVB1uw56Rr9tA==" hashValue="QzZiXm2ofJHnEynMGhXuElXq4Tm1BY6PttWnwfF3yeFkETTTK3dGedrYotW7AqI5oOUWd2H8n4cF9DVgHO3jaw==" algorithmName="SHA-512" password="CC35"/>
  <autoFilter ref="C79:K91"/>
  <mergeCells count="9">
    <mergeCell ref="E7:H7"/>
    <mergeCell ref="E9:H9"/>
    <mergeCell ref="E18:H18"/>
    <mergeCell ref="E27:H27"/>
    <mergeCell ref="E48:H48"/>
    <mergeCell ref="E50:H50"/>
    <mergeCell ref="E70:H70"/>
    <mergeCell ref="E72:H72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Marek Ladislav</dc:creator>
  <cp:lastModifiedBy>Marek Ladislav</cp:lastModifiedBy>
  <dcterms:created xsi:type="dcterms:W3CDTF">2025-01-07T11:47:10Z</dcterms:created>
  <dcterms:modified xsi:type="dcterms:W3CDTF">2025-01-07T11:47:14Z</dcterms:modified>
</cp:coreProperties>
</file>