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František\Desktop\D\Práce\Práce 2024\Sportovní projekty\Teplice Molo\"/>
    </mc:Choice>
  </mc:AlternateContent>
  <xr:revisionPtr revIDLastSave="0" documentId="13_ncr:1_{A5E35EBA-BE8F-4C3F-B725-1066AA9937B3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Rekapitulace stavby" sheetId="1" r:id="rId1"/>
    <sheet name="SO-00 - Stavební jímka pr..." sheetId="2" r:id="rId2"/>
    <sheet name="SO-01 - Molo" sheetId="3" r:id="rId3"/>
    <sheet name="SO-02 - Chodníky" sheetId="4" r:id="rId4"/>
    <sheet name="IO-01 - Rozvod NN" sheetId="5" r:id="rId5"/>
    <sheet name="Rozvod NN" sheetId="6" r:id="rId6"/>
  </sheets>
  <externalReferences>
    <externalReference r:id="rId7"/>
  </externalReferences>
  <definedNames>
    <definedName name="_xlnm._FilterDatabase" localSheetId="4" hidden="1">'IO-01 - Rozvod NN'!$C$117:$K$121</definedName>
    <definedName name="_xlnm._FilterDatabase" localSheetId="1" hidden="1">'SO-00 - Stavební jímka pr...'!$C$126:$K$256</definedName>
    <definedName name="_xlnm._FilterDatabase" localSheetId="2" hidden="1">'SO-01 - Molo'!$C$132:$K$346</definedName>
    <definedName name="_xlnm._FilterDatabase" localSheetId="3" hidden="1">'SO-02 - Chodníky'!$C$132:$K$264</definedName>
    <definedName name="cisloobjektu">[1]Stavba!$D$3</definedName>
    <definedName name="CisloStavebnihoRozpoctu">[1]Stavba!$D$4</definedName>
    <definedName name="NazevStavebnihoRozpoctu">[1]Stavba!$E$4</definedName>
    <definedName name="_xlnm.Print_Titles" localSheetId="4">'IO-01 - Rozvod NN'!$117:$117</definedName>
    <definedName name="_xlnm.Print_Titles" localSheetId="0">'Rekapitulace stavby'!$92:$92</definedName>
    <definedName name="_xlnm.Print_Titles" localSheetId="1">'SO-00 - Stavební jímka pr...'!$126:$126</definedName>
    <definedName name="_xlnm.Print_Titles" localSheetId="2">'SO-01 - Molo'!$132:$132</definedName>
    <definedName name="_xlnm.Print_Titles" localSheetId="3">'SO-02 - Chodníky'!$132:$132</definedName>
    <definedName name="_xlnm.Print_Area" localSheetId="4">'IO-01 - Rozvod NN'!$C$4:$J$76,'IO-01 - Rozvod NN'!$C$82:$J$99,'IO-01 - Rozvod NN'!$C$105:$J$121</definedName>
    <definedName name="_xlnm.Print_Area" localSheetId="0">'Rekapitulace stavby'!$D$4:$AO$76,'Rekapitulace stavby'!$C$82:$AQ$99</definedName>
    <definedName name="_xlnm.Print_Area" localSheetId="1">'SO-00 - Stavební jímka pr...'!$C$4:$J$76,'SO-00 - Stavební jímka pr...'!$C$82:$J$108,'SO-00 - Stavební jímka pr...'!$C$114:$J$256</definedName>
    <definedName name="_xlnm.Print_Area" localSheetId="2">'SO-01 - Molo'!$C$4:$J$76,'SO-01 - Molo'!$C$82:$J$114,'SO-01 - Molo'!$C$120:$J$346</definedName>
    <definedName name="_xlnm.Print_Area" localSheetId="3">'SO-02 - Chodníky'!$C$4:$J$76,'SO-02 - Chodníky'!$C$82:$J$114,'SO-02 - Chodníky'!$C$120:$J$264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1" i="6" l="1"/>
  <c r="I71" i="6"/>
  <c r="F71" i="6"/>
  <c r="G71" i="6" s="1"/>
  <c r="M71" i="6" s="1"/>
  <c r="I70" i="6"/>
  <c r="K69" i="6"/>
  <c r="K68" i="6"/>
  <c r="I68" i="6"/>
  <c r="F68" i="6"/>
  <c r="G68" i="6" s="1"/>
  <c r="M68" i="6" s="1"/>
  <c r="K67" i="6"/>
  <c r="I67" i="6"/>
  <c r="F67" i="6"/>
  <c r="G67" i="6" s="1"/>
  <c r="M67" i="6" s="1"/>
  <c r="K66" i="6"/>
  <c r="I66" i="6"/>
  <c r="F66" i="6"/>
  <c r="G66" i="6" s="1"/>
  <c r="M66" i="6" s="1"/>
  <c r="K65" i="6"/>
  <c r="I65" i="6"/>
  <c r="F65" i="6"/>
  <c r="G65" i="6" s="1"/>
  <c r="K63" i="6"/>
  <c r="I63" i="6"/>
  <c r="F63" i="6"/>
  <c r="G63" i="6" s="1"/>
  <c r="M63" i="6" s="1"/>
  <c r="K62" i="6"/>
  <c r="I62" i="6"/>
  <c r="F62" i="6"/>
  <c r="G62" i="6" s="1"/>
  <c r="M62" i="6" s="1"/>
  <c r="K61" i="6"/>
  <c r="I61" i="6"/>
  <c r="F61" i="6"/>
  <c r="G61" i="6" s="1"/>
  <c r="M61" i="6" s="1"/>
  <c r="K60" i="6"/>
  <c r="I60" i="6"/>
  <c r="I59" i="6" s="1"/>
  <c r="F60" i="6"/>
  <c r="G60" i="6" s="1"/>
  <c r="K59" i="6"/>
  <c r="K58" i="6"/>
  <c r="I58" i="6"/>
  <c r="F58" i="6"/>
  <c r="G58" i="6" s="1"/>
  <c r="M58" i="6" s="1"/>
  <c r="K57" i="6"/>
  <c r="I57" i="6"/>
  <c r="F57" i="6"/>
  <c r="G57" i="6" s="1"/>
  <c r="M57" i="6" s="1"/>
  <c r="K56" i="6"/>
  <c r="I56" i="6"/>
  <c r="I55" i="6" s="1"/>
  <c r="F56" i="6"/>
  <c r="G56" i="6" s="1"/>
  <c r="K54" i="6"/>
  <c r="I54" i="6"/>
  <c r="F54" i="6"/>
  <c r="G54" i="6" s="1"/>
  <c r="M54" i="6" s="1"/>
  <c r="K53" i="6"/>
  <c r="I53" i="6"/>
  <c r="F53" i="6"/>
  <c r="G53" i="6" s="1"/>
  <c r="M53" i="6" s="1"/>
  <c r="K52" i="6"/>
  <c r="I52" i="6"/>
  <c r="F52" i="6"/>
  <c r="G52" i="6" s="1"/>
  <c r="M52" i="6" s="1"/>
  <c r="K51" i="6"/>
  <c r="I51" i="6"/>
  <c r="F51" i="6"/>
  <c r="G51" i="6" s="1"/>
  <c r="M51" i="6" s="1"/>
  <c r="K50" i="6"/>
  <c r="I50" i="6"/>
  <c r="F50" i="6"/>
  <c r="G50" i="6" s="1"/>
  <c r="M50" i="6" s="1"/>
  <c r="K49" i="6"/>
  <c r="I49" i="6"/>
  <c r="F49" i="6"/>
  <c r="G49" i="6" s="1"/>
  <c r="M49" i="6" s="1"/>
  <c r="K48" i="6"/>
  <c r="I48" i="6"/>
  <c r="F48" i="6"/>
  <c r="G48" i="6" s="1"/>
  <c r="M48" i="6" s="1"/>
  <c r="K47" i="6"/>
  <c r="I47" i="6"/>
  <c r="F47" i="6"/>
  <c r="G47" i="6" s="1"/>
  <c r="M47" i="6" s="1"/>
  <c r="K46" i="6"/>
  <c r="I46" i="6"/>
  <c r="F46" i="6"/>
  <c r="G46" i="6" s="1"/>
  <c r="M46" i="6" s="1"/>
  <c r="K45" i="6"/>
  <c r="I45" i="6"/>
  <c r="F45" i="6"/>
  <c r="G45" i="6" s="1"/>
  <c r="M45" i="6" s="1"/>
  <c r="K44" i="6"/>
  <c r="I44" i="6"/>
  <c r="F44" i="6"/>
  <c r="G44" i="6" s="1"/>
  <c r="M44" i="6" s="1"/>
  <c r="K43" i="6"/>
  <c r="I43" i="6"/>
  <c r="F43" i="6"/>
  <c r="G43" i="6" s="1"/>
  <c r="M43" i="6" s="1"/>
  <c r="K42" i="6"/>
  <c r="I42" i="6"/>
  <c r="F42" i="6"/>
  <c r="G42" i="6" s="1"/>
  <c r="M42" i="6" s="1"/>
  <c r="K41" i="6"/>
  <c r="I41" i="6"/>
  <c r="F41" i="6"/>
  <c r="G41" i="6" s="1"/>
  <c r="M41" i="6" s="1"/>
  <c r="K40" i="6"/>
  <c r="I40" i="6"/>
  <c r="F40" i="6"/>
  <c r="G40" i="6" s="1"/>
  <c r="K39" i="6"/>
  <c r="I39" i="6"/>
  <c r="F39" i="6"/>
  <c r="G39" i="6" s="1"/>
  <c r="M39" i="6" s="1"/>
  <c r="K37" i="6"/>
  <c r="I37" i="6"/>
  <c r="F37" i="6"/>
  <c r="G37" i="6" s="1"/>
  <c r="M37" i="6" s="1"/>
  <c r="K36" i="6"/>
  <c r="I36" i="6"/>
  <c r="F36" i="6"/>
  <c r="G36" i="6" s="1"/>
  <c r="M36" i="6" s="1"/>
  <c r="K35" i="6"/>
  <c r="I35" i="6"/>
  <c r="F35" i="6"/>
  <c r="G35" i="6" s="1"/>
  <c r="M35" i="6" s="1"/>
  <c r="K34" i="6"/>
  <c r="I34" i="6"/>
  <c r="F34" i="6"/>
  <c r="G34" i="6" s="1"/>
  <c r="M34" i="6" s="1"/>
  <c r="K33" i="6"/>
  <c r="I33" i="6"/>
  <c r="F33" i="6"/>
  <c r="G33" i="6" s="1"/>
  <c r="M33" i="6" s="1"/>
  <c r="K32" i="6"/>
  <c r="I32" i="6"/>
  <c r="F32" i="6"/>
  <c r="G32" i="6" s="1"/>
  <c r="M32" i="6" s="1"/>
  <c r="K31" i="6"/>
  <c r="I31" i="6"/>
  <c r="F31" i="6"/>
  <c r="G31" i="6" s="1"/>
  <c r="M31" i="6" s="1"/>
  <c r="K30" i="6"/>
  <c r="I30" i="6"/>
  <c r="F30" i="6"/>
  <c r="G30" i="6" s="1"/>
  <c r="M30" i="6" s="1"/>
  <c r="K29" i="6"/>
  <c r="I29" i="6"/>
  <c r="F29" i="6"/>
  <c r="G29" i="6" s="1"/>
  <c r="M29" i="6" s="1"/>
  <c r="K28" i="6"/>
  <c r="I28" i="6"/>
  <c r="F28" i="6"/>
  <c r="G28" i="6" s="1"/>
  <c r="M28" i="6" s="1"/>
  <c r="K27" i="6"/>
  <c r="I27" i="6"/>
  <c r="F27" i="6"/>
  <c r="G27" i="6" s="1"/>
  <c r="M27" i="6" s="1"/>
  <c r="K26" i="6"/>
  <c r="I26" i="6"/>
  <c r="F26" i="6"/>
  <c r="G26" i="6" s="1"/>
  <c r="M26" i="6" s="1"/>
  <c r="K25" i="6"/>
  <c r="I25" i="6"/>
  <c r="F25" i="6"/>
  <c r="G25" i="6" s="1"/>
  <c r="M25" i="6" s="1"/>
  <c r="K24" i="6"/>
  <c r="I24" i="6"/>
  <c r="F24" i="6"/>
  <c r="G24" i="6" s="1"/>
  <c r="M24" i="6" s="1"/>
  <c r="K23" i="6"/>
  <c r="I23" i="6"/>
  <c r="F23" i="6"/>
  <c r="G23" i="6" s="1"/>
  <c r="M23" i="6" s="1"/>
  <c r="K22" i="6"/>
  <c r="I22" i="6"/>
  <c r="F22" i="6"/>
  <c r="G22" i="6" s="1"/>
  <c r="M22" i="6" s="1"/>
  <c r="K21" i="6"/>
  <c r="I21" i="6"/>
  <c r="F21" i="6"/>
  <c r="G21" i="6" s="1"/>
  <c r="M21" i="6" s="1"/>
  <c r="K20" i="6"/>
  <c r="I20" i="6"/>
  <c r="F20" i="6"/>
  <c r="G20" i="6" s="1"/>
  <c r="M20" i="6" s="1"/>
  <c r="K19" i="6"/>
  <c r="I19" i="6"/>
  <c r="F19" i="6"/>
  <c r="G19" i="6" s="1"/>
  <c r="M19" i="6" s="1"/>
  <c r="K18" i="6"/>
  <c r="I18" i="6"/>
  <c r="F18" i="6"/>
  <c r="G18" i="6" s="1"/>
  <c r="M18" i="6" s="1"/>
  <c r="K17" i="6"/>
  <c r="I17" i="6"/>
  <c r="F17" i="6"/>
  <c r="G17" i="6" s="1"/>
  <c r="M17" i="6" s="1"/>
  <c r="K16" i="6"/>
  <c r="I16" i="6"/>
  <c r="F16" i="6"/>
  <c r="G16" i="6" s="1"/>
  <c r="M16" i="6" s="1"/>
  <c r="K15" i="6"/>
  <c r="I15" i="6"/>
  <c r="F15" i="6"/>
  <c r="G15" i="6" s="1"/>
  <c r="M15" i="6" s="1"/>
  <c r="K14" i="6"/>
  <c r="I14" i="6"/>
  <c r="F14" i="6"/>
  <c r="G14" i="6" s="1"/>
  <c r="M14" i="6" s="1"/>
  <c r="K13" i="6"/>
  <c r="I13" i="6"/>
  <c r="F13" i="6"/>
  <c r="G13" i="6" s="1"/>
  <c r="M13" i="6" s="1"/>
  <c r="K12" i="6"/>
  <c r="I12" i="6"/>
  <c r="F12" i="6"/>
  <c r="G12" i="6" s="1"/>
  <c r="M12" i="6" s="1"/>
  <c r="K11" i="6"/>
  <c r="I11" i="6"/>
  <c r="F11" i="6"/>
  <c r="G11" i="6" s="1"/>
  <c r="M11" i="6" s="1"/>
  <c r="K10" i="6"/>
  <c r="I10" i="6"/>
  <c r="F10" i="6"/>
  <c r="G10" i="6" s="1"/>
  <c r="M10" i="6" s="1"/>
  <c r="K9" i="6"/>
  <c r="I9" i="6"/>
  <c r="F9" i="6"/>
  <c r="G9" i="6" s="1"/>
  <c r="C4" i="6"/>
  <c r="B4" i="6"/>
  <c r="C3" i="6"/>
  <c r="B3" i="6"/>
  <c r="C2" i="6"/>
  <c r="B2" i="6"/>
  <c r="J37" i="5"/>
  <c r="J36" i="5"/>
  <c r="AY98" i="1"/>
  <c r="J35" i="5"/>
  <c r="AX98" i="1"/>
  <c r="BI121" i="5"/>
  <c r="F37" i="5" s="1"/>
  <c r="BH121" i="5"/>
  <c r="F36" i="5" s="1"/>
  <c r="BC98" i="1" s="1"/>
  <c r="BG121" i="5"/>
  <c r="F35" i="5" s="1"/>
  <c r="BB98" i="1" s="1"/>
  <c r="BF121" i="5"/>
  <c r="J34" i="5" s="1"/>
  <c r="AW98" i="1" s="1"/>
  <c r="T121" i="5"/>
  <c r="T120" i="5"/>
  <c r="T119" i="5" s="1"/>
  <c r="T118" i="5" s="1"/>
  <c r="R121" i="5"/>
  <c r="R120" i="5" s="1"/>
  <c r="R119" i="5" s="1"/>
  <c r="R118" i="5" s="1"/>
  <c r="P121" i="5"/>
  <c r="P120" i="5" s="1"/>
  <c r="P119" i="5" s="1"/>
  <c r="P118" i="5" s="1"/>
  <c r="AU98" i="1" s="1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85" i="5" s="1"/>
  <c r="J37" i="4"/>
  <c r="J36" i="4"/>
  <c r="AY97" i="1"/>
  <c r="J35" i="4"/>
  <c r="AX97" i="1" s="1"/>
  <c r="BI264" i="4"/>
  <c r="BH264" i="4"/>
  <c r="BG264" i="4"/>
  <c r="BF264" i="4"/>
  <c r="T264" i="4"/>
  <c r="T263" i="4"/>
  <c r="R264" i="4"/>
  <c r="R263" i="4" s="1"/>
  <c r="P264" i="4"/>
  <c r="P263" i="4" s="1"/>
  <c r="BI262" i="4"/>
  <c r="BH262" i="4"/>
  <c r="BG262" i="4"/>
  <c r="BF262" i="4"/>
  <c r="T262" i="4"/>
  <c r="T261" i="4" s="1"/>
  <c r="R262" i="4"/>
  <c r="R261" i="4" s="1"/>
  <c r="P262" i="4"/>
  <c r="P261" i="4" s="1"/>
  <c r="BI260" i="4"/>
  <c r="BH260" i="4"/>
  <c r="BG260" i="4"/>
  <c r="BF260" i="4"/>
  <c r="T260" i="4"/>
  <c r="T259" i="4"/>
  <c r="R260" i="4"/>
  <c r="R259" i="4"/>
  <c r="P260" i="4"/>
  <c r="P259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T235" i="4"/>
  <c r="R236" i="4"/>
  <c r="R235" i="4"/>
  <c r="P236" i="4"/>
  <c r="P235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T196" i="4" s="1"/>
  <c r="R197" i="4"/>
  <c r="R196" i="4"/>
  <c r="P197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J130" i="4"/>
  <c r="J129" i="4"/>
  <c r="F129" i="4"/>
  <c r="F127" i="4"/>
  <c r="E125" i="4"/>
  <c r="J92" i="4"/>
  <c r="J91" i="4"/>
  <c r="F91" i="4"/>
  <c r="F89" i="4"/>
  <c r="E87" i="4"/>
  <c r="J18" i="4"/>
  <c r="E18" i="4"/>
  <c r="F92" i="4"/>
  <c r="J17" i="4"/>
  <c r="J12" i="4"/>
  <c r="J127" i="4" s="1"/>
  <c r="E7" i="4"/>
  <c r="E85" i="4" s="1"/>
  <c r="J37" i="3"/>
  <c r="J36" i="3"/>
  <c r="AY96" i="1" s="1"/>
  <c r="J35" i="3"/>
  <c r="AX96" i="1" s="1"/>
  <c r="BI346" i="3"/>
  <c r="BH346" i="3"/>
  <c r="BG346" i="3"/>
  <c r="BF346" i="3"/>
  <c r="T346" i="3"/>
  <c r="T345" i="3"/>
  <c r="R346" i="3"/>
  <c r="R345" i="3"/>
  <c r="P346" i="3"/>
  <c r="P345" i="3"/>
  <c r="BI344" i="3"/>
  <c r="BH344" i="3"/>
  <c r="BG344" i="3"/>
  <c r="BF344" i="3"/>
  <c r="T344" i="3"/>
  <c r="T343" i="3" s="1"/>
  <c r="R344" i="3"/>
  <c r="R343" i="3"/>
  <c r="P344" i="3"/>
  <c r="P343" i="3" s="1"/>
  <c r="BI342" i="3"/>
  <c r="BH342" i="3"/>
  <c r="BG342" i="3"/>
  <c r="BF342" i="3"/>
  <c r="T342" i="3"/>
  <c r="T341" i="3"/>
  <c r="R342" i="3"/>
  <c r="R341" i="3"/>
  <c r="P342" i="3"/>
  <c r="P341" i="3"/>
  <c r="BI340" i="3"/>
  <c r="BH340" i="3"/>
  <c r="BG340" i="3"/>
  <c r="BF340" i="3"/>
  <c r="T340" i="3"/>
  <c r="T339" i="3" s="1"/>
  <c r="R340" i="3"/>
  <c r="R339" i="3" s="1"/>
  <c r="P340" i="3"/>
  <c r="P339" i="3" s="1"/>
  <c r="BI338" i="3"/>
  <c r="BH338" i="3"/>
  <c r="BG338" i="3"/>
  <c r="BF338" i="3"/>
  <c r="T338" i="3"/>
  <c r="R338" i="3"/>
  <c r="P338" i="3"/>
  <c r="BI337" i="3"/>
  <c r="BH337" i="3"/>
  <c r="BG337" i="3"/>
  <c r="BF337" i="3"/>
  <c r="T337" i="3"/>
  <c r="R337" i="3"/>
  <c r="P337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4" i="3"/>
  <c r="BH324" i="3"/>
  <c r="BG324" i="3"/>
  <c r="BF324" i="3"/>
  <c r="T324" i="3"/>
  <c r="R324" i="3"/>
  <c r="P324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294" i="3"/>
  <c r="BH294" i="3"/>
  <c r="BG294" i="3"/>
  <c r="BF294" i="3"/>
  <c r="T294" i="3"/>
  <c r="R294" i="3"/>
  <c r="P294" i="3"/>
  <c r="BI282" i="3"/>
  <c r="BH282" i="3"/>
  <c r="BG282" i="3"/>
  <c r="BF282" i="3"/>
  <c r="T282" i="3"/>
  <c r="R282" i="3"/>
  <c r="P282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T233" i="3"/>
  <c r="R234" i="3"/>
  <c r="R233" i="3"/>
  <c r="P234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1" i="3"/>
  <c r="BH211" i="3"/>
  <c r="BG211" i="3"/>
  <c r="BF211" i="3"/>
  <c r="T211" i="3"/>
  <c r="T210" i="3"/>
  <c r="R211" i="3"/>
  <c r="R210" i="3"/>
  <c r="P211" i="3"/>
  <c r="P210" i="3" s="1"/>
  <c r="BI205" i="3"/>
  <c r="BH205" i="3"/>
  <c r="BG205" i="3"/>
  <c r="BF205" i="3"/>
  <c r="T205" i="3"/>
  <c r="T204" i="3" s="1"/>
  <c r="R205" i="3"/>
  <c r="R204" i="3" s="1"/>
  <c r="P205" i="3"/>
  <c r="P204" i="3" s="1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3" i="3"/>
  <c r="BH193" i="3"/>
  <c r="BG193" i="3"/>
  <c r="BF193" i="3"/>
  <c r="T193" i="3"/>
  <c r="R193" i="3"/>
  <c r="P193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J130" i="3"/>
  <c r="J129" i="3"/>
  <c r="F129" i="3"/>
  <c r="F127" i="3"/>
  <c r="E125" i="3"/>
  <c r="J92" i="3"/>
  <c r="J91" i="3"/>
  <c r="F91" i="3"/>
  <c r="F89" i="3"/>
  <c r="E87" i="3"/>
  <c r="J18" i="3"/>
  <c r="E18" i="3"/>
  <c r="F92" i="3" s="1"/>
  <c r="J17" i="3"/>
  <c r="J12" i="3"/>
  <c r="J127" i="3"/>
  <c r="E7" i="3"/>
  <c r="E85" i="3" s="1"/>
  <c r="J37" i="2"/>
  <c r="J36" i="2"/>
  <c r="AY95" i="1"/>
  <c r="J35" i="2"/>
  <c r="AX95" i="1" s="1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T249" i="2"/>
  <c r="R250" i="2"/>
  <c r="R249" i="2" s="1"/>
  <c r="P250" i="2"/>
  <c r="P249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4" i="2"/>
  <c r="BH234" i="2"/>
  <c r="BG234" i="2"/>
  <c r="BF234" i="2"/>
  <c r="T234" i="2"/>
  <c r="T233" i="2"/>
  <c r="R234" i="2"/>
  <c r="R233" i="2"/>
  <c r="P234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08" i="2"/>
  <c r="BH208" i="2"/>
  <c r="BG208" i="2"/>
  <c r="BF208" i="2"/>
  <c r="T208" i="2"/>
  <c r="R208" i="2"/>
  <c r="P208" i="2"/>
  <c r="BI201" i="2"/>
  <c r="BH201" i="2"/>
  <c r="BG201" i="2"/>
  <c r="BF201" i="2"/>
  <c r="T201" i="2"/>
  <c r="R201" i="2"/>
  <c r="P201" i="2"/>
  <c r="BI192" i="2"/>
  <c r="BH192" i="2"/>
  <c r="BG192" i="2"/>
  <c r="BF192" i="2"/>
  <c r="T192" i="2"/>
  <c r="T191" i="2"/>
  <c r="R192" i="2"/>
  <c r="R191" i="2" s="1"/>
  <c r="P192" i="2"/>
  <c r="P191" i="2" s="1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92" i="2" s="1"/>
  <c r="J17" i="2"/>
  <c r="J12" i="2"/>
  <c r="J121" i="2"/>
  <c r="E7" i="2"/>
  <c r="E117" i="2" s="1"/>
  <c r="L90" i="1"/>
  <c r="AM90" i="1"/>
  <c r="AM89" i="1"/>
  <c r="L89" i="1"/>
  <c r="AM87" i="1"/>
  <c r="L87" i="1"/>
  <c r="L85" i="1"/>
  <c r="L84" i="1"/>
  <c r="BK183" i="2"/>
  <c r="J179" i="2"/>
  <c r="J177" i="2"/>
  <c r="BK169" i="2"/>
  <c r="BK157" i="2"/>
  <c r="J135" i="2"/>
  <c r="J140" i="2"/>
  <c r="J169" i="3"/>
  <c r="J229" i="3"/>
  <c r="BK234" i="3"/>
  <c r="J257" i="4"/>
  <c r="J233" i="4"/>
  <c r="BK210" i="4"/>
  <c r="J197" i="4"/>
  <c r="BK223" i="4"/>
  <c r="J156" i="4"/>
  <c r="BK247" i="4"/>
  <c r="J236" i="4"/>
  <c r="BK232" i="4"/>
  <c r="J162" i="4"/>
  <c r="J230" i="4"/>
  <c r="BK201" i="4"/>
  <c r="J190" i="4"/>
  <c r="J136" i="4"/>
  <c r="J201" i="4"/>
  <c r="BK150" i="4"/>
  <c r="BK190" i="4"/>
  <c r="BK156" i="4"/>
  <c r="J186" i="4"/>
  <c r="J158" i="4"/>
  <c r="BK186" i="4"/>
  <c r="J168" i="4"/>
  <c r="J234" i="2"/>
  <c r="BK219" i="2"/>
  <c r="BK201" i="2"/>
  <c r="J130" i="2"/>
  <c r="J247" i="2"/>
  <c r="BK179" i="2"/>
  <c r="BK168" i="2"/>
  <c r="BK161" i="2"/>
  <c r="BK319" i="3"/>
  <c r="J224" i="3"/>
  <c r="J324" i="3"/>
  <c r="BK248" i="3"/>
  <c r="J307" i="3"/>
  <c r="BK159" i="3"/>
  <c r="BK200" i="3"/>
  <c r="J282" i="3"/>
  <c r="J200" i="3"/>
  <c r="J152" i="3"/>
  <c r="J219" i="2"/>
  <c r="J253" i="2"/>
  <c r="BK165" i="2"/>
  <c r="J335" i="3"/>
  <c r="BK282" i="3"/>
  <c r="BK340" i="3"/>
  <c r="BK224" i="3"/>
  <c r="J334" i="3"/>
  <c r="BK231" i="3"/>
  <c r="BK337" i="3"/>
  <c r="BK151" i="3"/>
  <c r="BK161" i="3"/>
  <c r="BK165" i="3"/>
  <c r="J230" i="2"/>
  <c r="J142" i="2"/>
  <c r="BK317" i="3"/>
  <c r="J294" i="3"/>
  <c r="BK216" i="3"/>
  <c r="J338" i="3"/>
  <c r="J264" i="3"/>
  <c r="BK250" i="3"/>
  <c r="BK342" i="3"/>
  <c r="BK331" i="3"/>
  <c r="J271" i="3"/>
  <c r="J217" i="3"/>
  <c r="J166" i="3"/>
  <c r="J336" i="3"/>
  <c r="J317" i="3"/>
  <c r="J272" i="3"/>
  <c r="J250" i="3"/>
  <c r="BK228" i="3"/>
  <c r="BK185" i="3"/>
  <c r="BK205" i="3"/>
  <c r="J199" i="3"/>
  <c r="BK187" i="3"/>
  <c r="J159" i="3"/>
  <c r="J174" i="3"/>
  <c r="BK138" i="3"/>
  <c r="J258" i="4"/>
  <c r="BK241" i="4"/>
  <c r="BK146" i="4"/>
  <c r="BK262" i="4"/>
  <c r="BK260" i="4"/>
  <c r="BK258" i="4"/>
  <c r="BK257" i="4"/>
  <c r="BK256" i="4"/>
  <c r="BK255" i="4"/>
  <c r="J251" i="4"/>
  <c r="J241" i="4"/>
  <c r="J227" i="4"/>
  <c r="J223" i="4"/>
  <c r="J220" i="4"/>
  <c r="J202" i="4"/>
  <c r="BK243" i="4"/>
  <c r="BK170" i="4"/>
  <c r="J260" i="4"/>
  <c r="BK227" i="4"/>
  <c r="J160" i="4"/>
  <c r="J218" i="4"/>
  <c r="BK197" i="4"/>
  <c r="J184" i="4"/>
  <c r="J154" i="4"/>
  <c r="J150" i="4"/>
  <c r="BK200" i="4"/>
  <c r="BK162" i="4"/>
  <c r="J210" i="4"/>
  <c r="BK194" i="4"/>
  <c r="BK164" i="4"/>
  <c r="BK192" i="4"/>
  <c r="BK135" i="2"/>
  <c r="BK192" i="2"/>
  <c r="BK187" i="2"/>
  <c r="BK178" i="2"/>
  <c r="BK176" i="2"/>
  <c r="J169" i="2"/>
  <c r="J161" i="2"/>
  <c r="BK250" i="2"/>
  <c r="BK252" i="2"/>
  <c r="J157" i="2"/>
  <c r="BK324" i="3"/>
  <c r="J311" i="3"/>
  <c r="J248" i="3"/>
  <c r="BK219" i="3"/>
  <c r="BK344" i="3"/>
  <c r="BK315" i="3"/>
  <c r="BK237" i="3"/>
  <c r="J168" i="3"/>
  <c r="J202" i="3"/>
  <c r="BK168" i="3"/>
  <c r="J165" i="3"/>
  <c r="BK169" i="3"/>
  <c r="J262" i="4"/>
  <c r="J254" i="4"/>
  <c r="J232" i="4"/>
  <c r="BK168" i="4"/>
  <c r="J256" i="4"/>
  <c r="BK236" i="4"/>
  <c r="J166" i="4"/>
  <c r="BK249" i="4"/>
  <c r="BK233" i="4"/>
  <c r="BK154" i="4"/>
  <c r="J217" i="4"/>
  <c r="J164" i="4"/>
  <c r="J142" i="4"/>
  <c r="BK172" i="4"/>
  <c r="BK158" i="4"/>
  <c r="BK136" i="4"/>
  <c r="J200" i="4"/>
  <c r="BK177" i="4"/>
  <c r="J177" i="4"/>
  <c r="J146" i="4"/>
  <c r="J252" i="2"/>
  <c r="J201" i="2"/>
  <c r="BK247" i="2"/>
  <c r="BK177" i="2"/>
  <c r="BK130" i="2"/>
  <c r="J331" i="3"/>
  <c r="BK227" i="3"/>
  <c r="BK334" i="3"/>
  <c r="BK307" i="3"/>
  <c r="BK217" i="3"/>
  <c r="J275" i="3"/>
  <c r="BK230" i="2"/>
  <c r="J187" i="2"/>
  <c r="J250" i="2"/>
  <c r="J165" i="2"/>
  <c r="BK141" i="2"/>
  <c r="BK268" i="3"/>
  <c r="BK346" i="3"/>
  <c r="BK221" i="3"/>
  <c r="BK338" i="3"/>
  <c r="BK272" i="3"/>
  <c r="BK171" i="3"/>
  <c r="J315" i="3"/>
  <c r="J227" i="3"/>
  <c r="J219" i="3"/>
  <c r="J211" i="3"/>
  <c r="J242" i="2"/>
  <c r="BK234" i="2"/>
  <c r="J192" i="2"/>
  <c r="J183" i="2"/>
  <c r="J178" i="2"/>
  <c r="J176" i="2"/>
  <c r="J168" i="2"/>
  <c r="BK151" i="2"/>
  <c r="J340" i="3"/>
  <c r="BK264" i="3"/>
  <c r="J344" i="3"/>
  <c r="BK305" i="3"/>
  <c r="BK202" i="3"/>
  <c r="J346" i="3"/>
  <c r="BK336" i="3"/>
  <c r="J319" i="3"/>
  <c r="J237" i="3"/>
  <c r="J205" i="3"/>
  <c r="J161" i="3"/>
  <c r="BK311" i="3"/>
  <c r="J138" i="3"/>
  <c r="BK229" i="3"/>
  <c r="BK158" i="3"/>
  <c r="J216" i="3"/>
  <c r="BK152" i="3"/>
  <c r="BK174" i="3"/>
  <c r="J145" i="3"/>
  <c r="J187" i="3"/>
  <c r="J185" i="3"/>
  <c r="J171" i="3"/>
  <c r="J136" i="3"/>
  <c r="BK264" i="4"/>
  <c r="J249" i="4"/>
  <c r="BK230" i="4"/>
  <c r="BK212" i="4"/>
  <c r="BK251" i="4"/>
  <c r="J212" i="4"/>
  <c r="BK254" i="4"/>
  <c r="J239" i="4"/>
  <c r="J175" i="4"/>
  <c r="BK166" i="4"/>
  <c r="BK142" i="4"/>
  <c r="BK160" i="4"/>
  <c r="BK188" i="4"/>
  <c r="J180" i="4"/>
  <c r="J138" i="4"/>
  <c r="BK217" i="4"/>
  <c r="J188" i="4"/>
  <c r="BK180" i="4"/>
  <c r="BK138" i="4"/>
  <c r="J172" i="4"/>
  <c r="BK184" i="4"/>
  <c r="AS94" i="1"/>
  <c r="BK226" i="2"/>
  <c r="J226" i="2"/>
  <c r="BK208" i="2"/>
  <c r="J208" i="2"/>
  <c r="J151" i="2"/>
  <c r="BK140" i="2"/>
  <c r="BK242" i="2"/>
  <c r="J141" i="2"/>
  <c r="BK142" i="2"/>
  <c r="BK253" i="2"/>
  <c r="J313" i="3"/>
  <c r="J305" i="3"/>
  <c r="J221" i="3"/>
  <c r="BK193" i="3"/>
  <c r="J342" i="3"/>
  <c r="BK275" i="3"/>
  <c r="BK183" i="3"/>
  <c r="J234" i="3"/>
  <c r="J337" i="3"/>
  <c r="BK335" i="3"/>
  <c r="BK294" i="3"/>
  <c r="J228" i="3"/>
  <c r="J183" i="3"/>
  <c r="J158" i="3"/>
  <c r="BK313" i="3"/>
  <c r="BK271" i="3"/>
  <c r="J162" i="3"/>
  <c r="J231" i="3"/>
  <c r="BK211" i="3"/>
  <c r="BK199" i="3"/>
  <c r="J268" i="3"/>
  <c r="BK166" i="3"/>
  <c r="BK136" i="3"/>
  <c r="J193" i="3"/>
  <c r="J151" i="3"/>
  <c r="BK162" i="3"/>
  <c r="BK145" i="3"/>
  <c r="J255" i="4"/>
  <c r="BK239" i="4"/>
  <c r="BK220" i="4"/>
  <c r="J204" i="4"/>
  <c r="J247" i="4"/>
  <c r="J206" i="4"/>
  <c r="J264" i="4"/>
  <c r="J243" i="4"/>
  <c r="BK218" i="4"/>
  <c r="BK206" i="4"/>
  <c r="J170" i="4"/>
  <c r="BK175" i="4"/>
  <c r="J194" i="4"/>
  <c r="BK204" i="4"/>
  <c r="J192" i="4"/>
  <c r="BK202" i="4"/>
  <c r="K38" i="6" l="1"/>
  <c r="K55" i="6"/>
  <c r="K8" i="6"/>
  <c r="I8" i="6"/>
  <c r="I38" i="6"/>
  <c r="J34" i="2"/>
  <c r="AW95" i="1" s="1"/>
  <c r="F35" i="2"/>
  <c r="F36" i="2"/>
  <c r="F37" i="2"/>
  <c r="G38" i="6"/>
  <c r="M40" i="6"/>
  <c r="M60" i="6"/>
  <c r="M59" i="6" s="1"/>
  <c r="G59" i="6"/>
  <c r="M65" i="6"/>
  <c r="M56" i="6"/>
  <c r="M55" i="6" s="1"/>
  <c r="G55" i="6"/>
  <c r="M38" i="6"/>
  <c r="G8" i="6"/>
  <c r="M9" i="6"/>
  <c r="M8" i="6" s="1"/>
  <c r="F34" i="2"/>
  <c r="BA95" i="1" s="1"/>
  <c r="R129" i="2"/>
  <c r="BK225" i="2"/>
  <c r="J225" i="2"/>
  <c r="J101" i="2"/>
  <c r="T241" i="2"/>
  <c r="T240" i="2"/>
  <c r="R200" i="2"/>
  <c r="BK241" i="2"/>
  <c r="J241" i="2"/>
  <c r="J104" i="2"/>
  <c r="BK129" i="2"/>
  <c r="J129" i="2" s="1"/>
  <c r="J98" i="2" s="1"/>
  <c r="P241" i="2"/>
  <c r="P240" i="2" s="1"/>
  <c r="R215" i="3"/>
  <c r="R134" i="3" s="1"/>
  <c r="P200" i="2"/>
  <c r="BK251" i="2"/>
  <c r="J251" i="2" s="1"/>
  <c r="J107" i="2" s="1"/>
  <c r="BK173" i="3"/>
  <c r="J173" i="3" s="1"/>
  <c r="J99" i="3" s="1"/>
  <c r="R333" i="3"/>
  <c r="R332" i="3"/>
  <c r="P135" i="3"/>
  <c r="BK306" i="3"/>
  <c r="J306" i="3"/>
  <c r="J107" i="3" s="1"/>
  <c r="P236" i="3"/>
  <c r="BK226" i="3"/>
  <c r="J226" i="3" s="1"/>
  <c r="J103" i="3" s="1"/>
  <c r="BK200" i="2"/>
  <c r="J200" i="2" s="1"/>
  <c r="J100" i="2" s="1"/>
  <c r="T225" i="2"/>
  <c r="R173" i="3"/>
  <c r="R226" i="3"/>
  <c r="P333" i="3"/>
  <c r="P332" i="3"/>
  <c r="P129" i="2"/>
  <c r="R225" i="2"/>
  <c r="R241" i="2"/>
  <c r="R240" i="2"/>
  <c r="R251" i="2"/>
  <c r="R248" i="2"/>
  <c r="T135" i="3"/>
  <c r="T215" i="3"/>
  <c r="T200" i="2"/>
  <c r="T128" i="2" s="1"/>
  <c r="T127" i="2" s="1"/>
  <c r="P251" i="2"/>
  <c r="P248" i="2" s="1"/>
  <c r="T173" i="3"/>
  <c r="BK215" i="3"/>
  <c r="J215" i="3"/>
  <c r="J102" i="3"/>
  <c r="R236" i="3"/>
  <c r="P215" i="3"/>
  <c r="BK135" i="3"/>
  <c r="J135" i="3" s="1"/>
  <c r="J98" i="3" s="1"/>
  <c r="R306" i="3"/>
  <c r="R235" i="3" s="1"/>
  <c r="P173" i="3"/>
  <c r="P306" i="3"/>
  <c r="P226" i="3"/>
  <c r="BK333" i="3"/>
  <c r="J333" i="3" s="1"/>
  <c r="J109" i="3" s="1"/>
  <c r="T129" i="2"/>
  <c r="P225" i="2"/>
  <c r="T251" i="2"/>
  <c r="T248" i="2"/>
  <c r="R135" i="3"/>
  <c r="T236" i="3"/>
  <c r="T333" i="3"/>
  <c r="T332" i="3" s="1"/>
  <c r="P135" i="4"/>
  <c r="BK199" i="4"/>
  <c r="J199" i="4"/>
  <c r="J100" i="4"/>
  <c r="P203" i="4"/>
  <c r="P134" i="4" s="1"/>
  <c r="P209" i="4"/>
  <c r="BK222" i="4"/>
  <c r="J222" i="4"/>
  <c r="J103" i="4"/>
  <c r="BK229" i="4"/>
  <c r="J229" i="4" s="1"/>
  <c r="J104" i="4" s="1"/>
  <c r="P238" i="4"/>
  <c r="P242" i="4"/>
  <c r="P237" i="4" s="1"/>
  <c r="T253" i="4"/>
  <c r="T252" i="4"/>
  <c r="T226" i="3"/>
  <c r="T306" i="3"/>
  <c r="T235" i="3" s="1"/>
  <c r="R135" i="4"/>
  <c r="T199" i="4"/>
  <c r="T203" i="4"/>
  <c r="R209" i="4"/>
  <c r="T222" i="4"/>
  <c r="R229" i="4"/>
  <c r="R238" i="4"/>
  <c r="R242" i="4"/>
  <c r="R253" i="4"/>
  <c r="R252" i="4"/>
  <c r="T135" i="4"/>
  <c r="R199" i="4"/>
  <c r="R134" i="4" s="1"/>
  <c r="R203" i="4"/>
  <c r="T209" i="4"/>
  <c r="T134" i="4" s="1"/>
  <c r="R222" i="4"/>
  <c r="T229" i="4"/>
  <c r="T238" i="4"/>
  <c r="T242" i="4"/>
  <c r="T237" i="4" s="1"/>
  <c r="BK253" i="4"/>
  <c r="J253" i="4" s="1"/>
  <c r="J110" i="4" s="1"/>
  <c r="BK236" i="3"/>
  <c r="J236" i="3" s="1"/>
  <c r="J106" i="3" s="1"/>
  <c r="BK135" i="4"/>
  <c r="J135" i="4"/>
  <c r="J98" i="4"/>
  <c r="P199" i="4"/>
  <c r="BK203" i="4"/>
  <c r="J203" i="4"/>
  <c r="J101" i="4"/>
  <c r="BK209" i="4"/>
  <c r="J209" i="4"/>
  <c r="J102" i="4"/>
  <c r="P222" i="4"/>
  <c r="P229" i="4"/>
  <c r="BK238" i="4"/>
  <c r="J238" i="4"/>
  <c r="J107" i="4"/>
  <c r="BK242" i="4"/>
  <c r="J242" i="4"/>
  <c r="J108" i="4"/>
  <c r="P253" i="4"/>
  <c r="P252" i="4" s="1"/>
  <c r="BK339" i="3"/>
  <c r="J339" i="3"/>
  <c r="J110" i="3"/>
  <c r="BK249" i="2"/>
  <c r="J249" i="2"/>
  <c r="J106" i="2"/>
  <c r="BK233" i="3"/>
  <c r="J233" i="3"/>
  <c r="J104" i="3" s="1"/>
  <c r="BK341" i="3"/>
  <c r="J341" i="3" s="1"/>
  <c r="J111" i="3" s="1"/>
  <c r="BK191" i="2"/>
  <c r="J191" i="2"/>
  <c r="J99" i="2"/>
  <c r="BK233" i="2"/>
  <c r="J233" i="2"/>
  <c r="J102" i="2"/>
  <c r="BK210" i="3"/>
  <c r="J210" i="3"/>
  <c r="J101" i="3"/>
  <c r="BK204" i="3"/>
  <c r="J204" i="3"/>
  <c r="J100" i="3"/>
  <c r="BK343" i="3"/>
  <c r="J343" i="3" s="1"/>
  <c r="J112" i="3" s="1"/>
  <c r="BK345" i="3"/>
  <c r="J345" i="3" s="1"/>
  <c r="J113" i="3" s="1"/>
  <c r="BK261" i="4"/>
  <c r="J261" i="4"/>
  <c r="J112" i="4"/>
  <c r="BK259" i="4"/>
  <c r="J259" i="4" s="1"/>
  <c r="J111" i="4" s="1"/>
  <c r="BK196" i="4"/>
  <c r="J196" i="4"/>
  <c r="J99" i="4"/>
  <c r="BK235" i="4"/>
  <c r="J235" i="4" s="1"/>
  <c r="J105" i="4" s="1"/>
  <c r="BK263" i="4"/>
  <c r="J263" i="4"/>
  <c r="J113" i="4"/>
  <c r="J89" i="5"/>
  <c r="F92" i="5"/>
  <c r="E108" i="5"/>
  <c r="BD98" i="1"/>
  <c r="E123" i="4"/>
  <c r="BE146" i="4"/>
  <c r="BE154" i="4"/>
  <c r="BE156" i="4"/>
  <c r="BE138" i="4"/>
  <c r="BE168" i="4"/>
  <c r="BE188" i="4"/>
  <c r="BE172" i="4"/>
  <c r="BE201" i="4"/>
  <c r="BE192" i="4"/>
  <c r="F130" i="4"/>
  <c r="BE142" i="4"/>
  <c r="BE150" i="4"/>
  <c r="BE170" i="4"/>
  <c r="BE202" i="4"/>
  <c r="BE160" i="4"/>
  <c r="BE184" i="4"/>
  <c r="BE204" i="4"/>
  <c r="BE162" i="4"/>
  <c r="BE164" i="4"/>
  <c r="BE166" i="4"/>
  <c r="BE177" i="4"/>
  <c r="BE212" i="4"/>
  <c r="BE217" i="4"/>
  <c r="BE218" i="4"/>
  <c r="BE220" i="4"/>
  <c r="BE175" i="4"/>
  <c r="BE206" i="4"/>
  <c r="BE186" i="4"/>
  <c r="BE230" i="4"/>
  <c r="BE180" i="4"/>
  <c r="BE197" i="4"/>
  <c r="BE200" i="4"/>
  <c r="BE251" i="4"/>
  <c r="BE255" i="4"/>
  <c r="BE256" i="4"/>
  <c r="BE257" i="4"/>
  <c r="BE158" i="4"/>
  <c r="BE236" i="4"/>
  <c r="BE254" i="4"/>
  <c r="J89" i="4"/>
  <c r="BE190" i="4"/>
  <c r="BE194" i="4"/>
  <c r="BE136" i="4"/>
  <c r="BE210" i="4"/>
  <c r="BE233" i="4"/>
  <c r="BE239" i="4"/>
  <c r="BE241" i="4"/>
  <c r="BE243" i="4"/>
  <c r="BE247" i="4"/>
  <c r="BE258" i="4"/>
  <c r="BE260" i="4"/>
  <c r="BE223" i="4"/>
  <c r="BE227" i="4"/>
  <c r="BE232" i="4"/>
  <c r="BE249" i="4"/>
  <c r="BE262" i="4"/>
  <c r="BE264" i="4"/>
  <c r="J89" i="3"/>
  <c r="F130" i="3"/>
  <c r="BE145" i="3"/>
  <c r="BE136" i="3"/>
  <c r="BE138" i="3"/>
  <c r="BE158" i="3"/>
  <c r="BE152" i="3"/>
  <c r="BE161" i="3"/>
  <c r="BE183" i="3"/>
  <c r="BE185" i="3"/>
  <c r="BE162" i="3"/>
  <c r="BE264" i="3"/>
  <c r="BE168" i="3"/>
  <c r="BE275" i="3"/>
  <c r="BE248" i="3"/>
  <c r="BE187" i="3"/>
  <c r="BE221" i="3"/>
  <c r="BE237" i="3"/>
  <c r="BE282" i="3"/>
  <c r="BE211" i="3"/>
  <c r="BE217" i="3"/>
  <c r="BE228" i="3"/>
  <c r="BE231" i="3"/>
  <c r="BE202" i="3"/>
  <c r="E123" i="3"/>
  <c r="BE151" i="3"/>
  <c r="BE159" i="3"/>
  <c r="BE165" i="3"/>
  <c r="BE171" i="3"/>
  <c r="BE199" i="3"/>
  <c r="BE174" i="3"/>
  <c r="BE268" i="3"/>
  <c r="BE294" i="3"/>
  <c r="BE305" i="3"/>
  <c r="BE311" i="3"/>
  <c r="BE315" i="3"/>
  <c r="BE317" i="3"/>
  <c r="BE324" i="3"/>
  <c r="BE331" i="3"/>
  <c r="BE334" i="3"/>
  <c r="BE335" i="3"/>
  <c r="BE340" i="3"/>
  <c r="BE166" i="3"/>
  <c r="BE169" i="3"/>
  <c r="BE216" i="3"/>
  <c r="BE224" i="3"/>
  <c r="BE227" i="3"/>
  <c r="BE234" i="3"/>
  <c r="BE250" i="3"/>
  <c r="BE271" i="3"/>
  <c r="BE313" i="3"/>
  <c r="BE272" i="3"/>
  <c r="BE193" i="3"/>
  <c r="BE200" i="3"/>
  <c r="BE219" i="3"/>
  <c r="BE319" i="3"/>
  <c r="BE342" i="3"/>
  <c r="BE346" i="3"/>
  <c r="BE205" i="3"/>
  <c r="BE229" i="3"/>
  <c r="BE307" i="3"/>
  <c r="BE336" i="3"/>
  <c r="BE337" i="3"/>
  <c r="BE338" i="3"/>
  <c r="BE344" i="3"/>
  <c r="BE135" i="2"/>
  <c r="BE242" i="2"/>
  <c r="BE247" i="2"/>
  <c r="E85" i="2"/>
  <c r="BE130" i="2"/>
  <c r="BE141" i="2"/>
  <c r="BE151" i="2"/>
  <c r="BE161" i="2"/>
  <c r="BE253" i="2"/>
  <c r="BC95" i="1"/>
  <c r="F124" i="2"/>
  <c r="BE140" i="2"/>
  <c r="BE142" i="2"/>
  <c r="BE157" i="2"/>
  <c r="BE165" i="2"/>
  <c r="BE168" i="2"/>
  <c r="BE169" i="2"/>
  <c r="BE176" i="2"/>
  <c r="BE177" i="2"/>
  <c r="BE178" i="2"/>
  <c r="BE179" i="2"/>
  <c r="BE234" i="2"/>
  <c r="BE252" i="2"/>
  <c r="BB95" i="1"/>
  <c r="BE250" i="2"/>
  <c r="J89" i="2"/>
  <c r="BE183" i="2"/>
  <c r="BE187" i="2"/>
  <c r="BE192" i="2"/>
  <c r="BE201" i="2"/>
  <c r="BE208" i="2"/>
  <c r="BE219" i="2"/>
  <c r="BE226" i="2"/>
  <c r="BE230" i="2"/>
  <c r="BD95" i="1"/>
  <c r="F37" i="3"/>
  <c r="BD96" i="1" s="1"/>
  <c r="J34" i="4"/>
  <c r="AW97" i="1" s="1"/>
  <c r="F34" i="4"/>
  <c r="BA97" i="1" s="1"/>
  <c r="F34" i="5"/>
  <c r="BA98" i="1"/>
  <c r="F36" i="3"/>
  <c r="BC96" i="1"/>
  <c r="F37" i="4"/>
  <c r="BD97" i="1" s="1"/>
  <c r="F35" i="4"/>
  <c r="BB97" i="1" s="1"/>
  <c r="F35" i="3"/>
  <c r="BB96" i="1" s="1"/>
  <c r="F34" i="3"/>
  <c r="BA96" i="1" s="1"/>
  <c r="F36" i="4"/>
  <c r="BC97" i="1"/>
  <c r="J34" i="3"/>
  <c r="AW96" i="1"/>
  <c r="T133" i="4" l="1"/>
  <c r="BK235" i="3"/>
  <c r="J235" i="3" s="1"/>
  <c r="J105" i="3" s="1"/>
  <c r="K70" i="6"/>
  <c r="K64" i="6" s="1"/>
  <c r="F70" i="6"/>
  <c r="G70" i="6" s="1"/>
  <c r="M70" i="6" s="1"/>
  <c r="I69" i="6"/>
  <c r="I64" i="6" s="1"/>
  <c r="F69" i="6"/>
  <c r="G69" i="6" s="1"/>
  <c r="R133" i="3"/>
  <c r="P133" i="4"/>
  <c r="AU97" i="1" s="1"/>
  <c r="T134" i="3"/>
  <c r="T133" i="3"/>
  <c r="R237" i="4"/>
  <c r="R133" i="4"/>
  <c r="P128" i="2"/>
  <c r="P127" i="2"/>
  <c r="AU95" i="1" s="1"/>
  <c r="BK128" i="2"/>
  <c r="J128" i="2" s="1"/>
  <c r="J97" i="2" s="1"/>
  <c r="P134" i="3"/>
  <c r="BK134" i="3"/>
  <c r="P235" i="3"/>
  <c r="R128" i="2"/>
  <c r="R127" i="2"/>
  <c r="BK134" i="4"/>
  <c r="J134" i="4" s="1"/>
  <c r="J97" i="4" s="1"/>
  <c r="BK332" i="3"/>
  <c r="J332" i="3"/>
  <c r="J108" i="3"/>
  <c r="BK248" i="2"/>
  <c r="J248" i="2"/>
  <c r="J105" i="2" s="1"/>
  <c r="BK240" i="2"/>
  <c r="J240" i="2"/>
  <c r="J103" i="2" s="1"/>
  <c r="BK237" i="4"/>
  <c r="J237" i="4"/>
  <c r="J106" i="4"/>
  <c r="BK252" i="4"/>
  <c r="J252" i="4" s="1"/>
  <c r="J109" i="4" s="1"/>
  <c r="J33" i="3"/>
  <c r="AV96" i="1" s="1"/>
  <c r="AT96" i="1" s="1"/>
  <c r="BD94" i="1"/>
  <c r="W33" i="1" s="1"/>
  <c r="BC94" i="1"/>
  <c r="AY94" i="1" s="1"/>
  <c r="BB94" i="1"/>
  <c r="W31" i="1" s="1"/>
  <c r="F33" i="4"/>
  <c r="AZ97" i="1" s="1"/>
  <c r="F33" i="2"/>
  <c r="AZ95" i="1" s="1"/>
  <c r="BA94" i="1"/>
  <c r="AW94" i="1" s="1"/>
  <c r="AK30" i="1" s="1"/>
  <c r="J33" i="4"/>
  <c r="AV97" i="1" s="1"/>
  <c r="AT97" i="1" s="1"/>
  <c r="J33" i="2"/>
  <c r="AV95" i="1" s="1"/>
  <c r="AT95" i="1" s="1"/>
  <c r="F33" i="3"/>
  <c r="AZ96" i="1" s="1"/>
  <c r="P133" i="3" l="1"/>
  <c r="AU96" i="1" s="1"/>
  <c r="AU94" i="1" s="1"/>
  <c r="BK133" i="3"/>
  <c r="J133" i="3" s="1"/>
  <c r="J30" i="3" s="1"/>
  <c r="AG96" i="1" s="1"/>
  <c r="AN96" i="1" s="1"/>
  <c r="M69" i="6"/>
  <c r="M64" i="6" s="1"/>
  <c r="G64" i="6"/>
  <c r="G73" i="6" s="1"/>
  <c r="I121" i="5" s="1"/>
  <c r="BK133" i="4"/>
  <c r="J133" i="4" s="1"/>
  <c r="J96" i="4" s="1"/>
  <c r="J134" i="3"/>
  <c r="J97" i="3" s="1"/>
  <c r="BK127" i="2"/>
  <c r="J127" i="2"/>
  <c r="J30" i="4"/>
  <c r="AG97" i="1" s="1"/>
  <c r="J30" i="2"/>
  <c r="AG95" i="1" s="1"/>
  <c r="W30" i="1"/>
  <c r="W32" i="1"/>
  <c r="AX94" i="1"/>
  <c r="BK121" i="5" l="1"/>
  <c r="BK120" i="5" s="1"/>
  <c r="J121" i="5"/>
  <c r="BE121" i="5" s="1"/>
  <c r="J39" i="3"/>
  <c r="J96" i="3"/>
  <c r="J39" i="2"/>
  <c r="J96" i="2"/>
  <c r="J39" i="4"/>
  <c r="AN97" i="1"/>
  <c r="AN95" i="1"/>
  <c r="J120" i="5" l="1"/>
  <c r="J98" i="5" s="1"/>
  <c r="BK119" i="5"/>
  <c r="J33" i="5"/>
  <c r="AV98" i="1" s="1"/>
  <c r="AT98" i="1" s="1"/>
  <c r="F33" i="5"/>
  <c r="AZ98" i="1" s="1"/>
  <c r="AZ94" i="1" s="1"/>
  <c r="W29" i="1" l="1"/>
  <c r="AV94" i="1"/>
  <c r="J119" i="5"/>
  <c r="J97" i="5" s="1"/>
  <c r="BK118" i="5"/>
  <c r="J118" i="5" s="1"/>
  <c r="J96" i="5" l="1"/>
  <c r="J30" i="5"/>
  <c r="AK29" i="1"/>
  <c r="AT94" i="1"/>
  <c r="AG98" i="1" l="1"/>
  <c r="J39" i="5"/>
  <c r="AN98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<sst xmlns="http://schemas.openxmlformats.org/spreadsheetml/2006/main" count="5805" uniqueCount="924">
  <si>
    <t>Export Komplet</t>
  </si>
  <si>
    <t/>
  </si>
  <si>
    <t>2.0</t>
  </si>
  <si>
    <t>False</t>
  </si>
  <si>
    <t>{e0acb57b-5cd5-4836-89f8-3a9de309e0ac}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</si>
  <si>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</si>
  <si>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</si>
  <si>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</si>
  <si>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</si>
  <si>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</si>
  <si>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</si>
  <si>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</si>
  <si>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</si>
  <si>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24-061-8</t>
  </si>
  <si>
    <t>Stavba:</t>
  </si>
  <si>
    <t>Novostavba mola na Horním rybníku v Zámecké zahradě v Teplicích</t>
  </si>
  <si>
    <t>KSO:</t>
  </si>
  <si>
    <t>CC-CZ:</t>
  </si>
  <si>
    <t>Místo:</t>
  </si>
  <si>
    <t>Teplice</t>
  </si>
  <si>
    <t>Datum:</t>
  </si>
  <si>
    <t>Zadavatel:</t>
  </si>
  <si>
    <t>IČ:</t>
  </si>
  <si>
    <t>Statutární město Teplice</t>
  </si>
  <si>
    <t>DIČ:</t>
  </si>
  <si>
    <t>Zhotovitel:</t>
  </si>
  <si>
    <t xml:space="preserve"> </t>
  </si>
  <si>
    <t>Projektant:</t>
  </si>
  <si>
    <t>Sportovní projekty s.r.o.</t>
  </si>
  <si>
    <t>True</t>
  </si>
  <si>
    <t>Zpracovatel:</t>
  </si>
  <si>
    <t>F.Pecka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</si>
  <si>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</si>
  <si>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</si>
  <si>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</si>
  <si>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</si>
  <si>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</si>
  <si>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</si>
  <si>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</si>
  <si>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</si>
  <si>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</si>
  <si>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</si>
  <si>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</si>
  <si>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</si>
  <si>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</si>
  <si>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</si>
  <si>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</si>
  <si>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</si>
  <si>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</si>
  <si>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</si>
  <si>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</si>
  <si>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</si>
  <si>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</si>
  <si>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</si>
  <si>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</si>
  <si>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</si>
  <si>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</si>
  <si>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</si>
  <si>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</si>
  <si>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</si>
  <si>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</si>
  <si>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</si>
  <si>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</si>
  <si>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</si>
  <si>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</si>
  <si>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</si>
  <si>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</si>
  <si>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</si>
  <si>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</si>
  <si>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</si>
  <si>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</si>
  <si>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</si>
  <si>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</si>
  <si>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</si>
  <si>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</si>
  <si>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</si>
  <si>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</si>
  <si>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</si>
  <si>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SO-00</t>
  </si>
  <si>
    <t>Stavební jímka pro molo</t>
  </si>
  <si>
    <t>STA</t>
  </si>
  <si>
    <t>1</t>
  </si>
  <si>
    <t>{0556a189-eb87-4ae3-82f2-076da1e73861}</t>
  </si>
  <si>
    <t>2</t>
  </si>
  <si>
    <t>SO-01</t>
  </si>
  <si>
    <t>Molo</t>
  </si>
  <si>
    <t>{5fc7054c-0b16-40cf-9ba3-6194613921dd}</t>
  </si>
  <si>
    <t>SO-02</t>
  </si>
  <si>
    <t>Chodníky</t>
  </si>
  <si>
    <t>{c85266f3-ccc6-43e7-a7b1-68aa5f1611db}</t>
  </si>
  <si>
    <t>IO-01</t>
  </si>
  <si>
    <t>Rozvod NN</t>
  </si>
  <si>
    <t>ING</t>
  </si>
  <si>
    <t>{c0a9c720-0ac9-48cc-911c-f277c6b02a62}</t>
  </si>
  <si>
    <t>KRYCÍ LIST SOUPISU PRACÍ</t>
  </si>
  <si>
    <t>Objekt:</t>
  </si>
  <si>
    <t>SO-00 - Stavební jímka pro molo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</si>
  <si>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</si>
  <si>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</si>
  <si>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</si>
  <si>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</si>
  <si>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</si>
  <si>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</si>
  <si>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</si>
  <si>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</si>
  <si>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</si>
  <si>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</si>
  <si>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</si>
  <si>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</si>
  <si>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</si>
  <si>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</si>
  <si>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</si>
  <si>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</si>
  <si>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</si>
  <si>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</si>
  <si>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</si>
  <si>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</si>
  <si>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</si>
  <si>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</si>
  <si>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</si>
  <si>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</si>
  <si>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</si>
  <si>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</si>
  <si>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</si>
  <si>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</si>
  <si>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</si>
  <si>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</si>
  <si>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</si>
  <si>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</si>
  <si>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</si>
  <si>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</si>
  <si>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11310618R</t>
  </si>
  <si>
    <t>Rozebrání dlažeb vozovek a ploch s přemístěním hmot na skládku na vzdálenost do 3 m nebo s naložením na dopravní prostředek, ručně z plastových silničních panelů</t>
  </si>
  <si>
    <t>m2</t>
  </si>
  <si>
    <t>4</t>
  </si>
  <si>
    <t>2010794343</t>
  </si>
  <si>
    <t>VV</t>
  </si>
  <si>
    <t>dočasná vnitrostaveništní komunikace z plastových panelů</t>
  </si>
  <si>
    <t xml:space="preserve">silniční panel plastový např.ROAD SYSTEM RS200 černý - 1200x1800x20,0 mm/2,16 m2 </t>
  </si>
  <si>
    <t>3,5*60,0</t>
  </si>
  <si>
    <t>Součet</t>
  </si>
  <si>
    <t>115101202</t>
  </si>
  <si>
    <t>Čerpání vody na dopravní výšku do 10 m s uvažovaným průměrným přítokem přes 500 do 1 000 l/min</t>
  </si>
  <si>
    <t>hod</t>
  </si>
  <si>
    <t>2092255316</t>
  </si>
  <si>
    <t>přítok do 10 l/s = 10 x 60 = 600 l/min</t>
  </si>
  <si>
    <t>20 dní á 24 hod</t>
  </si>
  <si>
    <t>20*24</t>
  </si>
  <si>
    <t>3</t>
  </si>
  <si>
    <t>115101302</t>
  </si>
  <si>
    <t>Pohotovost záložní čerpací soupravy pro dopravní výšku do 10 m s uvažovaným průměrným přítokem přes 500 do 1 000 l/min</t>
  </si>
  <si>
    <t>den</t>
  </si>
  <si>
    <t>-1662371120</t>
  </si>
  <si>
    <t>11520000R</t>
  </si>
  <si>
    <t>Čerpací jímka - dodávka + montáž + demontáž + zásyp po stavbě</t>
  </si>
  <si>
    <t>kus</t>
  </si>
  <si>
    <t>-665070279</t>
  </si>
  <si>
    <t>5</t>
  </si>
  <si>
    <t>131251103</t>
  </si>
  <si>
    <t>Hloubení jam nezapažených v hornině třídy těžitelnosti I skupiny 3 objem do 100 m3 strojně</t>
  </si>
  <si>
    <t>m3</t>
  </si>
  <si>
    <t>1267170882</t>
  </si>
  <si>
    <t>odtěžení dočasného sjezdu z kamene 0/32 mm po ukončení prací</t>
  </si>
  <si>
    <t>dočasný sjezd</t>
  </si>
  <si>
    <t xml:space="preserve">zához z LK 0/32 mm </t>
  </si>
  <si>
    <t>sjezd</t>
  </si>
  <si>
    <t>(6+3,5)/2*8,5*1</t>
  </si>
  <si>
    <t>násyp</t>
  </si>
  <si>
    <t>4*2*1,5</t>
  </si>
  <si>
    <t>6</t>
  </si>
  <si>
    <t>15311200R</t>
  </si>
  <si>
    <t>ocelové štětovnice - doprava na stavbu + montáž + pronájem štětovnic na 75 dní + demontáž + naložení štětovnic a odvoz</t>
  </si>
  <si>
    <t>1284600578</t>
  </si>
  <si>
    <t>štětovnicová stěna délky 26 m´</t>
  </si>
  <si>
    <t>délka štětovnic = 5 m</t>
  </si>
  <si>
    <t>zapuštění ( zaberanění ) = 2 m</t>
  </si>
  <si>
    <t>26,0*5</t>
  </si>
  <si>
    <t>7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</si>
  <si>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</si>
  <si>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</si>
  <si>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-1939053315</t>
  </si>
  <si>
    <t>vnitrostaveništní přesun do 20 m</t>
  </si>
  <si>
    <t>52,375</t>
  </si>
  <si>
    <t>8</t>
  </si>
  <si>
    <t>162751117</t>
  </si>
  <si>
    <t>Vodorovné přemístění přes 9 000 do 10000 m výkopku/sypaniny z horniny třídy těžitelnosti I skupiny 1 až 3</t>
  </si>
  <si>
    <t>358353818</t>
  </si>
  <si>
    <t>odvoz na depo do 50 Km</t>
  </si>
  <si>
    <t>9</t>
  </si>
  <si>
    <t>162751119</t>
  </si>
  <si>
    <t>Příplatek k vodorovnému přemístění výkopku/sypaniny z horniny třídy těžitelnosti I skupiny 1 až 3 ZKD 1000 m přes 10000 m</t>
  </si>
  <si>
    <t>2047984157</t>
  </si>
  <si>
    <t>52,375*40 "Přepočtené koeficientem množství</t>
  </si>
  <si>
    <t>10</t>
  </si>
  <si>
    <t>167151101</t>
  </si>
  <si>
    <t>Nakládání výkopku z hornin třídy těžitelnosti I skupiny 1 až 3 do 100 m3</t>
  </si>
  <si>
    <t>820071257</t>
  </si>
  <si>
    <t>11</t>
  </si>
  <si>
    <t>181951112</t>
  </si>
  <si>
    <t>Úprava pláně vyrovnáním výškových rozdílů strojně v hornině třídy těžitelnosti I, skupiny 1 až 3 se zhutněním</t>
  </si>
  <si>
    <t>-1954656764</t>
  </si>
  <si>
    <t>dočasný sjezd z lomového kamene</t>
  </si>
  <si>
    <t>(6+3,5)/2*8,5</t>
  </si>
  <si>
    <t>4*2</t>
  </si>
  <si>
    <t>dočasná vnitrostaveništní komunikace</t>
  </si>
  <si>
    <t>184214113</t>
  </si>
  <si>
    <t>Ochrana terminálu stromu zřízením opory s vyvázáním, výšky dřeviny přes 6 m</t>
  </si>
  <si>
    <t>1004851177</t>
  </si>
  <si>
    <t>13</t>
  </si>
  <si>
    <t>M</t>
  </si>
  <si>
    <t>60591257</t>
  </si>
  <si>
    <t>kůl vyvazovací dřevěný impregnovaný D 8cm dl 3m</t>
  </si>
  <si>
    <t>-982733216</t>
  </si>
  <si>
    <t>14</t>
  </si>
  <si>
    <t>184214123</t>
  </si>
  <si>
    <t>Ochrana terminálu stromu odstranění opory, výšky dřeviny přes 6 m</t>
  </si>
  <si>
    <t>-749498484</t>
  </si>
  <si>
    <t>15</t>
  </si>
  <si>
    <t>184818232</t>
  </si>
  <si>
    <t>Ochrana kmene bedněním před poškozením stavebním provozem zřízení včetně odstranění výšky bednění do 2 m průměru kmene přes 300 do 500 mm</t>
  </si>
  <si>
    <t>-561974334</t>
  </si>
  <si>
    <t>D 400 mm</t>
  </si>
  <si>
    <t>16</t>
  </si>
  <si>
    <t>184818233</t>
  </si>
  <si>
    <t>Ochrana kmene bedněním před poškozením stavebním provozem zřízení včetně odstranění výšky bednění do 2 m průměru kmene přes 500 do 700 mm</t>
  </si>
  <si>
    <t>1325597679</t>
  </si>
  <si>
    <t>D 600 mm</t>
  </si>
  <si>
    <t>17</t>
  </si>
  <si>
    <t>184818234</t>
  </si>
  <si>
    <t>Ochrana kmene bedněním před poškozením stavebním provozem zřízení včetně odstranění výšky bednění do 2 m průměru kmene přes 700 do 900 mm</t>
  </si>
  <si>
    <t>908846542</t>
  </si>
  <si>
    <t>D 800 mm</t>
  </si>
  <si>
    <t>Vodorovné konstrukce</t>
  </si>
  <si>
    <t>18</t>
  </si>
  <si>
    <t>462511161</t>
  </si>
  <si>
    <t>Zához z lomového kamene neupraveného provedený ze břehu nebo z lešení, do sucha nebo do vody tříděného, hmotnost jednotlivých kamenů do 80 kg bez výplně mezer</t>
  </si>
  <si>
    <t>1047279219</t>
  </si>
  <si>
    <t>zához z LK 0/32 mm s hutněním na 20 MPa</t>
  </si>
  <si>
    <t>Komunikace pozemní</t>
  </si>
  <si>
    <t>19</t>
  </si>
  <si>
    <t>59323212R</t>
  </si>
  <si>
    <t>Montáž mobilních ploch z plastových zámkových segmentů volně položené na terén pojízdné pro zatížení přes 35 t/m2 do 80 t/m2</t>
  </si>
  <si>
    <t>-278156798</t>
  </si>
  <si>
    <t>37 kg/2,16 m2</t>
  </si>
  <si>
    <t>únosnost panelu až 50 tun na pevném podloží</t>
  </si>
  <si>
    <t>20</t>
  </si>
  <si>
    <t>562417R1</t>
  </si>
  <si>
    <t>silniční panel plastový např.ROAD SYSTEM RS200 černý - 1200x1800x20,0 mm/2,16 m2</t>
  </si>
  <si>
    <t>2021688846</t>
  </si>
  <si>
    <t>20 x obratovost</t>
  </si>
  <si>
    <t>vnitrostaveništní komunikace z plastových panelů</t>
  </si>
  <si>
    <t>silniční panel plastový např.ROAD SYSTEM RS200 černý - 1200x1800x20,0 mm/2,16 m2 - 1075 Kč/m2</t>
  </si>
  <si>
    <t xml:space="preserve">spojky - cca 4 ks/panel </t>
  </si>
  <si>
    <t>panely</t>
  </si>
  <si>
    <t>210/1,2/1,8 = 98 ks panelů</t>
  </si>
  <si>
    <t>98,0</t>
  </si>
  <si>
    <t>562417R2</t>
  </si>
  <si>
    <t>spojka k silničnímu panelu</t>
  </si>
  <si>
    <t>1660049592</t>
  </si>
  <si>
    <t>10 x obratovost</t>
  </si>
  <si>
    <t>98,0*4</t>
  </si>
  <si>
    <t>997</t>
  </si>
  <si>
    <t>Doprava suti a vybouraných hmot</t>
  </si>
  <si>
    <t>22</t>
  </si>
  <si>
    <t>997221571</t>
  </si>
  <si>
    <t>Vodorovná doprava vybouraných hmot bez naložení, ale se složením a s hrubým urovnáním na vzdálenost do 1 km</t>
  </si>
  <si>
    <t>t</t>
  </si>
  <si>
    <t>1963813694</t>
  </si>
  <si>
    <t>demontované plastové silniční panely</t>
  </si>
  <si>
    <t>3,625</t>
  </si>
  <si>
    <t>23</t>
  </si>
  <si>
    <t>997221579</t>
  </si>
  <si>
    <t>Vodorovná doprava vybouraných hmot bez naložení, ale se složením a s hrubým urovnáním na vzdálenost Příplatek k ceně za každý další započatý 1 km přes 1 km</t>
  </si>
  <si>
    <t>1864350159</t>
  </si>
  <si>
    <t>3,625*49 "Přepočtené koeficientem množství</t>
  </si>
  <si>
    <t>998</t>
  </si>
  <si>
    <t>Přesun hmot</t>
  </si>
  <si>
    <t>24</t>
  </si>
  <si>
    <t>99800311R</t>
  </si>
  <si>
    <t>Přesun hmot pro záhozové kamenivo a plastovou staveništní komunikaci</t>
  </si>
  <si>
    <t>345167133</t>
  </si>
  <si>
    <t>kamenný zához</t>
  </si>
  <si>
    <t>97,941</t>
  </si>
  <si>
    <t>plastová staveništní komunikace</t>
  </si>
  <si>
    <t>PSV</t>
  </si>
  <si>
    <t>Práce a dodávky PSV</t>
  </si>
  <si>
    <t>711</t>
  </si>
  <si>
    <t>Izolace proti vodě, vlhkosti a plynům</t>
  </si>
  <si>
    <t>25</t>
  </si>
  <si>
    <t>711194103</t>
  </si>
  <si>
    <t>Provedení izolace proti zemní vlhkosti bentonitovým násypem granulovaným, tloušťky přes 150 do 200 mm</t>
  </si>
  <si>
    <t>-1496713933</t>
  </si>
  <si>
    <t>jílování průsaků mletým bentonitem - práce z lodičky</t>
  </si>
  <si>
    <t>120 kg = 0,12 t</t>
  </si>
  <si>
    <t>0,12/1,4175</t>
  </si>
  <si>
    <t>26</t>
  </si>
  <si>
    <t>58128450</t>
  </si>
  <si>
    <t>bentonit aktivovaný mletý pro vrty, injektáže a těsnění vodních staveb VL</t>
  </si>
  <si>
    <t>32</t>
  </si>
  <si>
    <t>-1539835030</t>
  </si>
  <si>
    <t>VRN</t>
  </si>
  <si>
    <t>Vedlejší rozpočtové náklady</t>
  </si>
  <si>
    <t>VRN3</t>
  </si>
  <si>
    <t>Zařízení staveniště</t>
  </si>
  <si>
    <t>27</t>
  </si>
  <si>
    <t>030001000</t>
  </si>
  <si>
    <t>%</t>
  </si>
  <si>
    <t>-1186380903</t>
  </si>
  <si>
    <t>VRN6</t>
  </si>
  <si>
    <t>Územní vlivy</t>
  </si>
  <si>
    <t>28</t>
  </si>
  <si>
    <t>062002000</t>
  </si>
  <si>
    <t>Ztížené dopravní podmínky</t>
  </si>
  <si>
    <t>kpl</t>
  </si>
  <si>
    <t>-173552022</t>
  </si>
  <si>
    <t>29</t>
  </si>
  <si>
    <t>063214000</t>
  </si>
  <si>
    <t>Potápěčské práce prováděné pod hladinou</t>
  </si>
  <si>
    <t>362941168</t>
  </si>
  <si>
    <t>2 x potapěč á 6 hod</t>
  </si>
  <si>
    <t>2*6</t>
  </si>
  <si>
    <t>SO-01 - Molo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</si>
  <si>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</si>
  <si>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</si>
  <si>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</si>
  <si>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</si>
  <si>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</si>
  <si>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762 - Konstrukce tesařské</t>
  </si>
  <si>
    <t xml:space="preserve">    767 - Konstrukce zámečnické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</si>
  <si>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</si>
  <si>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</si>
  <si>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</si>
  <si>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112201117</t>
  </si>
  <si>
    <t>Odstranění pařezů D přes 0,7 do 0,8 m v rovině a svahu do 1:5 s odklizením do 20 m a zasypáním jámy</t>
  </si>
  <si>
    <t>-1392504206</t>
  </si>
  <si>
    <t>91743625</t>
  </si>
  <si>
    <t>patky</t>
  </si>
  <si>
    <t>1,70*1,70*1,80*4</t>
  </si>
  <si>
    <t>1,70*1,70*1,50*4</t>
  </si>
  <si>
    <t>pilíře</t>
  </si>
  <si>
    <t>3,60*2,10*2,20*2</t>
  </si>
  <si>
    <t>151101201</t>
  </si>
  <si>
    <t>Zřízení příložného pažení stěn výkopu hl do 4 m</t>
  </si>
  <si>
    <t>-899728435</t>
  </si>
  <si>
    <t>1,70*4*1,80*8</t>
  </si>
  <si>
    <t>(3,60+2,10)*2*1,80*2</t>
  </si>
  <si>
    <t>151101211</t>
  </si>
  <si>
    <t>Odstranění příložného pažení stěn hl do 4 m</t>
  </si>
  <si>
    <t>-1388671001</t>
  </si>
  <si>
    <t>151101301</t>
  </si>
  <si>
    <t>Zřízení rozepření stěn při pažení příložném hl do 4 m</t>
  </si>
  <si>
    <t>-209634962</t>
  </si>
  <si>
    <t>1,70*1,70*1,80*8</t>
  </si>
  <si>
    <t>3,60*2,10*1,80*2</t>
  </si>
  <si>
    <t>151101311</t>
  </si>
  <si>
    <t>Odstranění rozepření stěn při pažení příložném hl do 4 m</t>
  </si>
  <si>
    <t>-2105125146</t>
  </si>
  <si>
    <t>162201424</t>
  </si>
  <si>
    <t>Vodorovné přemístění pařezů do 1 km D přes 700 do 900 mm</t>
  </si>
  <si>
    <t>307595290</t>
  </si>
  <si>
    <t>162251102</t>
  </si>
  <si>
    <t>Vodorovné přemístění přes 20 do 50 m výkopku/sypaniny z horniny třídy těžitelnosti I skupiny 1 až 3</t>
  </si>
  <si>
    <t>1197332024</t>
  </si>
  <si>
    <t>162301974</t>
  </si>
  <si>
    <t>Příplatek k vodorovnému přemístění pařezů D přes 700 do 900 mm ZKD 1 km</t>
  </si>
  <si>
    <t>-185832313</t>
  </si>
  <si>
    <t>1*19 'Přepočtené koeficientem množství</t>
  </si>
  <si>
    <t>-1153367032</t>
  </si>
  <si>
    <t>2125842641</t>
  </si>
  <si>
    <t>71,412*10</t>
  </si>
  <si>
    <t>1308328903</t>
  </si>
  <si>
    <t>171201231</t>
  </si>
  <si>
    <t>Poplatek za uložení zeminy a kamení na recyklační skládce (skládkovné) kód odpadu 17 05 04</t>
  </si>
  <si>
    <t>804757907</t>
  </si>
  <si>
    <t>71,412*1,8</t>
  </si>
  <si>
    <t>171251201</t>
  </si>
  <si>
    <t>Uložení sypaniny na skládky nebo meziskládky</t>
  </si>
  <si>
    <t>580185167</t>
  </si>
  <si>
    <t>71,412*2</t>
  </si>
  <si>
    <t>Zakládání</t>
  </si>
  <si>
    <t>2661119R</t>
  </si>
  <si>
    <t>Bentonitová suspenze pro ochranu betonových konstrukcí</t>
  </si>
  <si>
    <t>1632117766</t>
  </si>
  <si>
    <t>1,70*1,70*1,30*8</t>
  </si>
  <si>
    <t>"odečet" -1,30*1,30*0,50*8</t>
  </si>
  <si>
    <t>-0,70*0,70*0,80*8</t>
  </si>
  <si>
    <t>3,60*2,10*0,90*2</t>
  </si>
  <si>
    <t>"odečet" -2,40*0,90*0,50*2</t>
  </si>
  <si>
    <t>272361821</t>
  </si>
  <si>
    <t>Výztuž základových kleneb betonářskou ocelí 10 505 (R)</t>
  </si>
  <si>
    <t>529195593</t>
  </si>
  <si>
    <t>"statika - pilíře P2" 0,273</t>
  </si>
  <si>
    <t>272362021</t>
  </si>
  <si>
    <t>Výztuž základových kleneb svařovanými sítěmi Kari</t>
  </si>
  <si>
    <t>-1977273671</t>
  </si>
  <si>
    <t>"statika - pilíře P2" 0,127</t>
  </si>
  <si>
    <t>274322611</t>
  </si>
  <si>
    <t>Základové pasy ze ŽB se zvýšenými nároky na prostředí tř. C 30/37</t>
  </si>
  <si>
    <t>-214196734</t>
  </si>
  <si>
    <t>"pilíře P2"</t>
  </si>
  <si>
    <t>2,40*0,90*0,50*2</t>
  </si>
  <si>
    <t>2,40*0,50*2,08*2</t>
  </si>
  <si>
    <t>2,40*0,25*0,37*2</t>
  </si>
  <si>
    <t>274351121</t>
  </si>
  <si>
    <t>Zřízení bednění základových pasů rovného</t>
  </si>
  <si>
    <t>25931448</t>
  </si>
  <si>
    <t>(2,40+0,90)*2*0,50*2</t>
  </si>
  <si>
    <t>(2,40+0,50)*2*2,08*2</t>
  </si>
  <si>
    <t>(2,40+0,25)*2*0,37*2</t>
  </si>
  <si>
    <t>274351122</t>
  </si>
  <si>
    <t>Odstranění bednění základových pasů rovného</t>
  </si>
  <si>
    <t>1106040112</t>
  </si>
  <si>
    <t>275123902</t>
  </si>
  <si>
    <t>Montáž ŽB základových patek  hmotnosti přes 2,5 do 5 t</t>
  </si>
  <si>
    <t>1054467127</t>
  </si>
  <si>
    <t>"patky P1" 8</t>
  </si>
  <si>
    <t>59312001</t>
  </si>
  <si>
    <t>patka ŽB včetně výztuže do 200kg/m3 objem prefabrikátu přes 1m3</t>
  </si>
  <si>
    <t>609971220</t>
  </si>
  <si>
    <t>8*1,482 'Přepočtené koeficientem množství</t>
  </si>
  <si>
    <t>Svislé a kompletní konstrukce</t>
  </si>
  <si>
    <t>389381001</t>
  </si>
  <si>
    <t>Dobetonování prefabrikovaných konstrukcí</t>
  </si>
  <si>
    <t>756797385</t>
  </si>
  <si>
    <t>"zalití kalichů"</t>
  </si>
  <si>
    <t>(0,30*0,30+0,24*0,24)*0,5*0,70*8</t>
  </si>
  <si>
    <t>"odečet" -0,16*0,16*0,70*8</t>
  </si>
  <si>
    <t>Úpravy povrchů, podlahy a osazování výplní</t>
  </si>
  <si>
    <t>631311215</t>
  </si>
  <si>
    <t>Mazanina tl přes 50 do 80 mm z betonu prostého se zvýšenými nároky na prostředí tř. C 30/37</t>
  </si>
  <si>
    <t>-1391036941</t>
  </si>
  <si>
    <t>"patky" 1,70*1,70*0,08*8</t>
  </si>
  <si>
    <t>"pilíře" 2,80*1,30*0,08*2</t>
  </si>
  <si>
    <t>Ostatní konstrukce a práce, bourání</t>
  </si>
  <si>
    <t>95310001</t>
  </si>
  <si>
    <t>D+M plastových barelů objem 220l, barva černá</t>
  </si>
  <si>
    <t>ks</t>
  </si>
  <si>
    <t>-1839306668</t>
  </si>
  <si>
    <t>953961215R</t>
  </si>
  <si>
    <t>Kotva chemickou patronou M 20 hl 240 mm do betonu, ŽB nebo kamene s vyvrtáním otvoru</t>
  </si>
  <si>
    <t>-839153480</t>
  </si>
  <si>
    <t>"K1" 4*2</t>
  </si>
  <si>
    <t>953965141</t>
  </si>
  <si>
    <t>Kotevní šroub pro chemické kotvy M 20 dl 240 mm</t>
  </si>
  <si>
    <t>1535183043</t>
  </si>
  <si>
    <t>963012520</t>
  </si>
  <si>
    <t>Bourání stropů z ŽB desek š přes 300 mm tl přes 140 mm</t>
  </si>
  <si>
    <t>-702412069</t>
  </si>
  <si>
    <t>demontáž stáv.mostku</t>
  </si>
  <si>
    <t>7,40*1,10*0,20</t>
  </si>
  <si>
    <t>976071111</t>
  </si>
  <si>
    <t>Vybourání kovových madel a zábradlí</t>
  </si>
  <si>
    <t>m</t>
  </si>
  <si>
    <t>-173741299</t>
  </si>
  <si>
    <t>7,40*2</t>
  </si>
  <si>
    <t>Přesun sutě</t>
  </si>
  <si>
    <t>30</t>
  </si>
  <si>
    <t>997013111</t>
  </si>
  <si>
    <t>Vnitrostaveništní doprava suti a vybouraných hmot pro budovy v do 6 m</t>
  </si>
  <si>
    <t>-1650657429</t>
  </si>
  <si>
    <t>31</t>
  </si>
  <si>
    <t>997013501</t>
  </si>
  <si>
    <t>Odvoz suti a vybouraných hmot na skládku nebo meziskládku do 1 km se složením</t>
  </si>
  <si>
    <t>1556306683</t>
  </si>
  <si>
    <t>997013509</t>
  </si>
  <si>
    <t>Příplatek k odvozu suti a vybouraných hmot na skládku ZKD 1 km přes 1 km</t>
  </si>
  <si>
    <t>-2026796384</t>
  </si>
  <si>
    <t>3,152*19</t>
  </si>
  <si>
    <t>33</t>
  </si>
  <si>
    <t>997013862</t>
  </si>
  <si>
    <t>Poplatek za uložení stavebního odpadu na recyklační skládce (skládkovné) z armovaného betonu kód odpadu 17 01 01</t>
  </si>
  <si>
    <t>1424315797</t>
  </si>
  <si>
    <t>3,152</t>
  </si>
  <si>
    <t>34</t>
  </si>
  <si>
    <t>998001011</t>
  </si>
  <si>
    <t xml:space="preserve">Přesun hmot </t>
  </si>
  <si>
    <t>-280994337</t>
  </si>
  <si>
    <t>762</t>
  </si>
  <si>
    <t>Konstrukce tesařské</t>
  </si>
  <si>
    <t>35</t>
  </si>
  <si>
    <t>762081410R</t>
  </si>
  <si>
    <t>Vícestranné hoblování hraněného řeziva (hranoly ze všech stran)</t>
  </si>
  <si>
    <t>2126432224</t>
  </si>
  <si>
    <t>hranoly 100x150mm - konstrukce mola</t>
  </si>
  <si>
    <t>(10,50*2+3,40*2+7,20*2+6,15*2+1,75*4+4,10*3+2,15*3+4,70*1+4,60*1+4,45*1)*0,50</t>
  </si>
  <si>
    <t>hranoly 150x150mm - konstrukce mola</t>
  </si>
  <si>
    <t>(3,90*1)*0,60</t>
  </si>
  <si>
    <t>Mezisoučet</t>
  </si>
  <si>
    <t xml:space="preserve">dřevěné lamely 80x350mm </t>
  </si>
  <si>
    <t>(3,50*2+3,45*2+3,40*2+3,35*2+3,30*2+3,25*2+0,70*2+0,65+3,15+3,10*2+3,05+3,0)*2*0,86</t>
  </si>
  <si>
    <t>(4,60+4,50+4,40+4,30+4,20+4,10+4,0+3,90+3,80+3,70+3,55+3,45+3,35+3,25+3,15+3,05+2,95+2,85+2,75+2,60)*2*0,86</t>
  </si>
  <si>
    <t>36</t>
  </si>
  <si>
    <t>762081510R</t>
  </si>
  <si>
    <t>Plošné hoblování a drážkování hraněného řeziva - fošny</t>
  </si>
  <si>
    <t>-1789367748</t>
  </si>
  <si>
    <t>"fošny" 80,0</t>
  </si>
  <si>
    <t>37</t>
  </si>
  <si>
    <t>762083122R</t>
  </si>
  <si>
    <t>Nátěr řeziva dvojnásobným olejovým nátěrem</t>
  </si>
  <si>
    <t>-1261053562</t>
  </si>
  <si>
    <t>hranoly</t>
  </si>
  <si>
    <t>"vel 100x150mm" 94,0*0,10*0,15</t>
  </si>
  <si>
    <t>"vel 150x150mm" 3,90*0,15*0,15</t>
  </si>
  <si>
    <t>lamely</t>
  </si>
  <si>
    <t xml:space="preserve">"vel 80x350mm" </t>
  </si>
  <si>
    <t>(3,50*2+3,45*2+3,40*2+3,35*2+3,30*2+3,25*2+0,70*2+0,65+3,15+3,10*2+3,05+3,0)*2*0,08*0,35</t>
  </si>
  <si>
    <t>(4,60+4,50+4,40+4,30+4,20+4,10+4,0+3,90+3,80+3,70+3,55+3,45+3,35+3,25+3,15+3,05+2,95+2,85+2,75+2,60)*2*0,08*0,35</t>
  </si>
  <si>
    <t>fošny tl.50mm</t>
  </si>
  <si>
    <t>80,0*0,05</t>
  </si>
  <si>
    <t>38</t>
  </si>
  <si>
    <t>762523108R</t>
  </si>
  <si>
    <t>Položení podlahy z hoblovaných fošen na sraz</t>
  </si>
  <si>
    <t>161888087</t>
  </si>
  <si>
    <t>"pevná část" 67,0</t>
  </si>
  <si>
    <t>"plovoucí část" 13,0</t>
  </si>
  <si>
    <t>39</t>
  </si>
  <si>
    <t>605161R</t>
  </si>
  <si>
    <t>fošny ze sibiřského modřínu sušené tl 50mm</t>
  </si>
  <si>
    <t>-1212243431</t>
  </si>
  <si>
    <t>4*1,1 'Přepočtené koeficientem množství</t>
  </si>
  <si>
    <t>40</t>
  </si>
  <si>
    <t>762595001R</t>
  </si>
  <si>
    <t>Spojovací prostředky pro položení dřevěných podlah a zakrytí kanálů</t>
  </si>
  <si>
    <t>-834141878</t>
  </si>
  <si>
    <t>41</t>
  </si>
  <si>
    <t>762713221R</t>
  </si>
  <si>
    <t>Montáž prostorové vázané kce pomocí tesařských spojů a ocelových spojek z hoblovaného řeziva průřezové pl přes 120 do 224 cm2</t>
  </si>
  <si>
    <t>1164726798</t>
  </si>
  <si>
    <t>10,50*2+3,40*2+7,20*2+6,15*2+1,75*4+4,10*3+2,15*3+4,70*1+4,60*1+4,45*1</t>
  </si>
  <si>
    <t>42</t>
  </si>
  <si>
    <t>762713231R</t>
  </si>
  <si>
    <t>Montáž prostorové vázané kce pomocí tesařských spojů a ocelových spojek z hoblovaného řeziva průřezové pl přes 224 do 288 cm2</t>
  </si>
  <si>
    <t>-1205255738</t>
  </si>
  <si>
    <t>3,90*1</t>
  </si>
  <si>
    <t>(3,50*2+3,45*2+3,40*2+3,35*2+3,30*2+3,25*2+0,70*2+0,65+3,15+3,10*2+3,05+3,0)*2</t>
  </si>
  <si>
    <t>(4,60+4,50+4,40+4,30+4,20+4,10+4,0+3,90+3,80+3,70+3,55+3,45+3,35+3,25+3,15+3,05+2,95+2,85+2,75+2,60)*2</t>
  </si>
  <si>
    <t>43</t>
  </si>
  <si>
    <t>605121R</t>
  </si>
  <si>
    <t xml:space="preserve">hranol z modřínového dřeva, průřezu do 225cm2 </t>
  </si>
  <si>
    <t>317749262</t>
  </si>
  <si>
    <t>8,8*1,1 'Přepočtené koeficientem množství</t>
  </si>
  <si>
    <t>44</t>
  </si>
  <si>
    <t>762795000R</t>
  </si>
  <si>
    <t>Spojovací prostředky pro montáž prostorových vázaných kcí</t>
  </si>
  <si>
    <t>-1943440020</t>
  </si>
  <si>
    <t>45</t>
  </si>
  <si>
    <t>998762201</t>
  </si>
  <si>
    <t>Přesun hmot procentní pro kce tesařské v objektech v do 6 m</t>
  </si>
  <si>
    <t>-1739912623</t>
  </si>
  <si>
    <t>767</t>
  </si>
  <si>
    <t>Konstrukce zámečnické</t>
  </si>
  <si>
    <t>46</t>
  </si>
  <si>
    <t>767011001</t>
  </si>
  <si>
    <t>D+M ocelové konstrukce z válc.profilů, plechu a trubek, žárový pozink, vrchní nátěr</t>
  </si>
  <si>
    <t>kg</t>
  </si>
  <si>
    <t>483599088</t>
  </si>
  <si>
    <t>"pevné molo" 4786,0</t>
  </si>
  <si>
    <t>"plovoucí části mola" 895,0</t>
  </si>
  <si>
    <t>47</t>
  </si>
  <si>
    <t>767011002</t>
  </si>
  <si>
    <t>D+M ocelové lanko prům 8mm pro ukotvení plovoucích částí</t>
  </si>
  <si>
    <t>-1323832988</t>
  </si>
  <si>
    <t>"statika" 4,90*2+2,20*2</t>
  </si>
  <si>
    <t>48</t>
  </si>
  <si>
    <t>767011003</t>
  </si>
  <si>
    <t>D+M napínák k ocelovým lankům</t>
  </si>
  <si>
    <t>-1713780417</t>
  </si>
  <si>
    <t>"statika" 4</t>
  </si>
  <si>
    <t>49</t>
  </si>
  <si>
    <t>767011004</t>
  </si>
  <si>
    <t>D+M kloubového připojení mola</t>
  </si>
  <si>
    <t>-449685957</t>
  </si>
  <si>
    <t>50</t>
  </si>
  <si>
    <t>767011005</t>
  </si>
  <si>
    <t>D+M vyvazovací pachole pro ukotvení lodiček</t>
  </si>
  <si>
    <t>590759394</t>
  </si>
  <si>
    <t>"statika" 6</t>
  </si>
  <si>
    <t>51</t>
  </si>
  <si>
    <t>767011006</t>
  </si>
  <si>
    <t>D+M zábradlí z ploché oceli, žárový pozink</t>
  </si>
  <si>
    <t>1285288294</t>
  </si>
  <si>
    <t xml:space="preserve">"váha oceli cca 45kg/mb" </t>
  </si>
  <si>
    <t>"část 1" 4,20*2</t>
  </si>
  <si>
    <t>"část 2" 2,20*2</t>
  </si>
  <si>
    <t>52</t>
  </si>
  <si>
    <t>767011007</t>
  </si>
  <si>
    <t>D+M hrazení z Jeklů 60x40x3mm, žárový pozink, nerezová síť, vstupní branka, nerezový napínací systém</t>
  </si>
  <si>
    <t>-1360764357</t>
  </si>
  <si>
    <t>"hrazení A" 4,98*2,30</t>
  </si>
  <si>
    <t>"hrazení B" 4,20*2,30</t>
  </si>
  <si>
    <t>"hrazení C" 1,44*2,30</t>
  </si>
  <si>
    <t>"hrazení D" 4,58*2,30</t>
  </si>
  <si>
    <t>"hrazení E" 1,44*2,30</t>
  </si>
  <si>
    <t>53</t>
  </si>
  <si>
    <t>998767201</t>
  </si>
  <si>
    <t>Přesun hmot procentní pro zámečnické konstrukce v objektech v do 6 m</t>
  </si>
  <si>
    <t>-195337481</t>
  </si>
  <si>
    <t>VRN1</t>
  </si>
  <si>
    <t>Průzkumné, geodetické a projektové práce</t>
  </si>
  <si>
    <t>54</t>
  </si>
  <si>
    <t>012002000</t>
  </si>
  <si>
    <t>Geodetické práce - vytýčení objektu a stávajících sítí před zahájením prací</t>
  </si>
  <si>
    <t>1024</t>
  </si>
  <si>
    <t>-525129029</t>
  </si>
  <si>
    <t>55</t>
  </si>
  <si>
    <t>012002001</t>
  </si>
  <si>
    <t>Havarijní plán dle § 39, odst.2, písm.a) zákona č.254/2001 sb. Vodního zákona</t>
  </si>
  <si>
    <t>sbr</t>
  </si>
  <si>
    <t>851132552</t>
  </si>
  <si>
    <t>56</t>
  </si>
  <si>
    <t>012002002</t>
  </si>
  <si>
    <t>Geodetické zaměření stavby a geometrický plán</t>
  </si>
  <si>
    <t>415037220</t>
  </si>
  <si>
    <t>57</t>
  </si>
  <si>
    <t>012002003</t>
  </si>
  <si>
    <t>Dokumentace skutečného provedení stavby včetně profesí</t>
  </si>
  <si>
    <t>726249141</t>
  </si>
  <si>
    <t>58</t>
  </si>
  <si>
    <t>012434000</t>
  </si>
  <si>
    <t>Geodetická aktualizační dokumentace (GAD DTM)</t>
  </si>
  <si>
    <t>-1859864947</t>
  </si>
  <si>
    <t>59</t>
  </si>
  <si>
    <t>-1085357643</t>
  </si>
  <si>
    <t>VRN4</t>
  </si>
  <si>
    <t>Inženýrská činnost</t>
  </si>
  <si>
    <t>60</t>
  </si>
  <si>
    <t>040001000</t>
  </si>
  <si>
    <t>1115707216</t>
  </si>
  <si>
    <t>61</t>
  </si>
  <si>
    <t>063002000</t>
  </si>
  <si>
    <t>Práce na těžce přístupných místech - nad vodní hladinou rybníku</t>
  </si>
  <si>
    <t>1294141588</t>
  </si>
  <si>
    <t>VRN9</t>
  </si>
  <si>
    <t>Ostatní náklady</t>
  </si>
  <si>
    <t>62</t>
  </si>
  <si>
    <t>090001000</t>
  </si>
  <si>
    <t>Kompletační činnost</t>
  </si>
  <si>
    <t>-810086793</t>
  </si>
  <si>
    <t>SO-02 - Chodníky</t>
  </si>
  <si>
    <t>113106190R</t>
  </si>
  <si>
    <t xml:space="preserve">Rozebrání vozovek ze silničních dílců strojně pl do 50 m2, vč.podkladního kameniva </t>
  </si>
  <si>
    <t>-1434750831</t>
  </si>
  <si>
    <t>"dočasná komunikace" 168,0</t>
  </si>
  <si>
    <t>113311121</t>
  </si>
  <si>
    <t>Odstranění geotextilií v komunikacích</t>
  </si>
  <si>
    <t>-227158537</t>
  </si>
  <si>
    <t>"dočasná komunikace" 168,0+26,0</t>
  </si>
  <si>
    <t>"dočasný koridor příjezdu na staveniště" 455,0</t>
  </si>
  <si>
    <t>119003227R</t>
  </si>
  <si>
    <t>Mobilní plotová zábrana vyplněná dráty výšky přes 1,5 do 2,2 m - zřízení</t>
  </si>
  <si>
    <t>139099238</t>
  </si>
  <si>
    <t>"dočasné oplocení staveniště" 21,80+54,0</t>
  </si>
  <si>
    <t>"dočasné oplocení koridoru" 240,0</t>
  </si>
  <si>
    <t>119003228R</t>
  </si>
  <si>
    <t>Mobilní plotová zábrana vyplněná dráty výšky přes 1,5 do 2,2 m  - odstranění</t>
  </si>
  <si>
    <t>1988487289</t>
  </si>
  <si>
    <t>119003229R</t>
  </si>
  <si>
    <t>Mobilní plotová zábrana vyplněná dráty výšky přes 1,5 do 2,2 m  -  pronájem</t>
  </si>
  <si>
    <t>1718438877</t>
  </si>
  <si>
    <t>121151103</t>
  </si>
  <si>
    <t>Sejmutí ornice plochy do 100 m2 tl vrstvy do 200 mm strojně</t>
  </si>
  <si>
    <t>1660442591</t>
  </si>
  <si>
    <t>75,0+55,0</t>
  </si>
  <si>
    <t>162351103</t>
  </si>
  <si>
    <t>Vodorovné přemístění přes 50 do 500 m výkopku/sypaniny z horniny třídy těžitelnosti I skupiny 1 až 3</t>
  </si>
  <si>
    <t>-226781091</t>
  </si>
  <si>
    <t>"ornice na deponii a zpět" (75,0+55,0)*0,20*2</t>
  </si>
  <si>
    <t>-204172914</t>
  </si>
  <si>
    <t>"odvoz přebytečné ornice" 26,0-6,17</t>
  </si>
  <si>
    <t>1543295466</t>
  </si>
  <si>
    <t>19,83*10</t>
  </si>
  <si>
    <t>-1715040253</t>
  </si>
  <si>
    <t>"ornice" (75,0+55,0)*0,20</t>
  </si>
  <si>
    <t>1345098153</t>
  </si>
  <si>
    <t>"sejmutá ornice" 26,0</t>
  </si>
  <si>
    <t>181111111</t>
  </si>
  <si>
    <t>Plošná úprava terénu do 500 m2 zemina skupiny 1 až 4 nerovnosti přes 50 do 100 mm v rovinně a svahu do 1:5</t>
  </si>
  <si>
    <t>1288721408</t>
  </si>
  <si>
    <t>30,85</t>
  </si>
  <si>
    <t>181151114</t>
  </si>
  <si>
    <t>Úprava zrnitosti ornice rozpojením balvanů tl vrstvy přes 200 do 250 mm v hornině třídy těžitelnosti I a II skupiny 1 až 4 pl do 500 m2 strojně</t>
  </si>
  <si>
    <t>-391765770</t>
  </si>
  <si>
    <t>"odměřeno digit" 3,55+3,0+8,80+15,50</t>
  </si>
  <si>
    <t>181351003</t>
  </si>
  <si>
    <t>Rozprostření ornice tl vrstvy do 200 mm pl do 100 m2 v rovině nebo ve svahu do 1:5 strojně</t>
  </si>
  <si>
    <t>118477647</t>
  </si>
  <si>
    <t>10371500</t>
  </si>
  <si>
    <t>substrát pro trávníky VL</t>
  </si>
  <si>
    <t>-154182882</t>
  </si>
  <si>
    <t>30,85*0,05*1,05</t>
  </si>
  <si>
    <t>181411131</t>
  </si>
  <si>
    <t>Založení parkového trávníku výsevem pl do 1000 m2 v rovině a ve svahu do 1:5</t>
  </si>
  <si>
    <t>-1593728980</t>
  </si>
  <si>
    <t>00572410</t>
  </si>
  <si>
    <t>osivo směs travní parková</t>
  </si>
  <si>
    <t>1406585281</t>
  </si>
  <si>
    <t>30,85*0,03 'Přepočtené koeficientem množství</t>
  </si>
  <si>
    <t>Úprava pláně v hornině třídy těžitelnosti I skupiny 1 až 3 se zhutněním strojně</t>
  </si>
  <si>
    <t>-1724695382</t>
  </si>
  <si>
    <t>"S1" 72,896</t>
  </si>
  <si>
    <t>"zatravnění" 30,85</t>
  </si>
  <si>
    <t>184818242</t>
  </si>
  <si>
    <t>Ochrana kmene průměru přes 300 do 500 mm bedněním výšky přes 2 do 3 m</t>
  </si>
  <si>
    <t>-286493015</t>
  </si>
  <si>
    <t>184853511</t>
  </si>
  <si>
    <t>Chemické odplevelení před založením kultury nad 20 m2 postřikem na široko v rovině a svahu do 1:5 strojně</t>
  </si>
  <si>
    <t>-221394782</t>
  </si>
  <si>
    <t>185802113</t>
  </si>
  <si>
    <t>Hnojení půdy umělým hnojivem na široko v rovině a svahu do 1:5</t>
  </si>
  <si>
    <t>2045372579</t>
  </si>
  <si>
    <t>30,85*0,000025</t>
  </si>
  <si>
    <t>25191155</t>
  </si>
  <si>
    <t>hnojivo průmyslové Cererit</t>
  </si>
  <si>
    <t>-1363494276</t>
  </si>
  <si>
    <t>0,001*1000 'Přepočtené koeficientem množství</t>
  </si>
  <si>
    <t>185804312</t>
  </si>
  <si>
    <t>Zalití rostlin vodou plocha přes 20 m2</t>
  </si>
  <si>
    <t>1599687713</t>
  </si>
  <si>
    <t>30,85*0,002</t>
  </si>
  <si>
    <t>185851121</t>
  </si>
  <si>
    <t>Dovoz vody pro zálivku rostlin za vzdálenost do 1000 m</t>
  </si>
  <si>
    <t>-595962363</t>
  </si>
  <si>
    <t>271532211R1</t>
  </si>
  <si>
    <t>Podklad konstrukcí z hrubého kameniva frakce 16 až 64 mm</t>
  </si>
  <si>
    <t>1730850887</t>
  </si>
  <si>
    <t>"dočasné vyrovnání terénu" 168,0*0,28</t>
  </si>
  <si>
    <t>348101230R</t>
  </si>
  <si>
    <t>Dodávka, montáž, demontáž dočasné vstupní brány oplocení š.3,0m pl.do 6m2</t>
  </si>
  <si>
    <t>2068465273</t>
  </si>
  <si>
    <t>348101231R</t>
  </si>
  <si>
    <t>Dodávka, montáž, demontáž dočasné vstupní brány oplocení š.4,0m pl.do 8m2</t>
  </si>
  <si>
    <t>1772877986</t>
  </si>
  <si>
    <t>348101232R</t>
  </si>
  <si>
    <t>Dodávka, montáž, demontáž dočasné vjezdové brány oplocení koridoru š.3,80m pl.do 8m2</t>
  </si>
  <si>
    <t>-1634609527</t>
  </si>
  <si>
    <t>452111121R</t>
  </si>
  <si>
    <t>Osazení dubových stupňů vel 180x300mm, dl.2000mm, vč. prohloubení podloží</t>
  </si>
  <si>
    <t>1048421786</t>
  </si>
  <si>
    <t>60814001R</t>
  </si>
  <si>
    <t>dubový schodišťový stupeň 180x300mm délky do 2m</t>
  </si>
  <si>
    <t>1893684616</t>
  </si>
  <si>
    <t>0,18*0,30*2,0*4</t>
  </si>
  <si>
    <t>0,432*1,1 'Přepočtené koeficientem množství</t>
  </si>
  <si>
    <t>56410001</t>
  </si>
  <si>
    <t>Dodávka, montáž, demontáž dočasného koridoru příjezdu na staveniště plastovými panely nosnost 50t</t>
  </si>
  <si>
    <t>-1358969637</t>
  </si>
  <si>
    <t>564831011</t>
  </si>
  <si>
    <t>Podklad ze štěrkodrtě ŠD fr.0-63 plochy do 100 m2 tl 100 mm</t>
  </si>
  <si>
    <t>173217630</t>
  </si>
  <si>
    <t>S1</t>
  </si>
  <si>
    <t>31,50+4,80+1,484*3+1,624</t>
  </si>
  <si>
    <t>21,80*1,40</t>
  </si>
  <si>
    <t>564932111R</t>
  </si>
  <si>
    <t>Kryt z mechanicky zpevněného kameniva MZK tl 100 mm</t>
  </si>
  <si>
    <t>-1959389269</t>
  </si>
  <si>
    <t>584921111</t>
  </si>
  <si>
    <t>Osazení dílců z předpjatého betonu do lože z kameniva těženého tl 50 mm hmotnosti do 6 t pl přes 50 do 200 m2</t>
  </si>
  <si>
    <t>1970590349</t>
  </si>
  <si>
    <t>"dočasné vyrovnání terénu" 168,0</t>
  </si>
  <si>
    <t>59381005</t>
  </si>
  <si>
    <t>panel silniční 3,00x1,50x0,215m</t>
  </si>
  <si>
    <t>1056211255</t>
  </si>
  <si>
    <t>"pronájem silničních panelů" 37</t>
  </si>
  <si>
    <t>919726123</t>
  </si>
  <si>
    <t>Geotextilie pro ochranu, separaci a filtraci netkaná měrná hm přes 300 do 500 g/m2</t>
  </si>
  <si>
    <t>-200332807</t>
  </si>
  <si>
    <t>"dočasné vyrovnání terénu" 168,0+26,0</t>
  </si>
  <si>
    <t>979094441</t>
  </si>
  <si>
    <t>Očištění vybouraných silničních dílců s původním spárováním z kameniva těženého</t>
  </si>
  <si>
    <t>2073945648</t>
  </si>
  <si>
    <t>"dočasná komunikace" 110,0+58,0</t>
  </si>
  <si>
    <t>997013631</t>
  </si>
  <si>
    <t>Poplatek za uložení na skládce (skládkovné) stavebního odpadu směsného kód odpadu 17 09 04</t>
  </si>
  <si>
    <t>596296902</t>
  </si>
  <si>
    <t>"geotextilie" 0,519</t>
  </si>
  <si>
    <t>997221561</t>
  </si>
  <si>
    <t>Vodorovná doprava suti z kusových materiálů do 1 km</t>
  </si>
  <si>
    <t>1837571108</t>
  </si>
  <si>
    <t>997221569</t>
  </si>
  <si>
    <t>Příplatek ZKD 1 km u vodorovné dopravy suti z kusových materiálů</t>
  </si>
  <si>
    <t>919863060</t>
  </si>
  <si>
    <t>67,719*19</t>
  </si>
  <si>
    <t>998225111</t>
  </si>
  <si>
    <t>Přesun hmot pro pozemní komunikace s krytem z kamene, monolitickým betonovým nebo živičným</t>
  </si>
  <si>
    <t>-1545200994</t>
  </si>
  <si>
    <t>-772880650</t>
  </si>
  <si>
    <t>-778774641</t>
  </si>
  <si>
    <t>767001</t>
  </si>
  <si>
    <t>D+M ocelového obrubníku 140/5 mm, žárový pozink</t>
  </si>
  <si>
    <t>-1335039711</t>
  </si>
  <si>
    <t>"odměřeno digitálně" 1,06*3+1,16+1,10+0,96*3+3,20+3,40+1,40</t>
  </si>
  <si>
    <t>(17,30+4,50)*2</t>
  </si>
  <si>
    <t>767002</t>
  </si>
  <si>
    <t>D+M ocelový kotvící trn - roxor prům 10mm, dl.300mm pro kotvení ocel obrubníků, žárový pozink</t>
  </si>
  <si>
    <t>1253709234</t>
  </si>
  <si>
    <t>"3 ks na 1mb" 180,0</t>
  </si>
  <si>
    <t>767003</t>
  </si>
  <si>
    <t>D+M ocelový kotvící trn - roxor prům 10mm, dl.400mm pro kotvení dubových stupňů, žárový pozink</t>
  </si>
  <si>
    <t>66779021</t>
  </si>
  <si>
    <t>"6 ks na 1ks" 24</t>
  </si>
  <si>
    <t>1872911167</t>
  </si>
  <si>
    <t>184638875</t>
  </si>
  <si>
    <t>-1303073866</t>
  </si>
  <si>
    <t>-1835636786</t>
  </si>
  <si>
    <t>1193659805</t>
  </si>
  <si>
    <t>-468147700</t>
  </si>
  <si>
    <t>1825708507</t>
  </si>
  <si>
    <t>-669954374</t>
  </si>
  <si>
    <t>574580630</t>
  </si>
  <si>
    <t>IO-01 - Rozvod NN</t>
  </si>
  <si>
    <t xml:space="preserve">    741 - Elektroinstalace - silnoproud</t>
  </si>
  <si>
    <t>741</t>
  </si>
  <si>
    <t>Elektroinstalace - silnoproud</t>
  </si>
  <si>
    <t>7411001</t>
  </si>
  <si>
    <t>Rozvod NN dle special</t>
  </si>
  <si>
    <t>1311242360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</si>
  <si>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</si>
  <si>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</si>
  <si>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</si>
  <si>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</si>
  <si>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</si>
  <si>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</si>
  <si>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</si>
  <si>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</si>
  <si>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</si>
  <si>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</si>
  <si>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</si>
  <si>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</si>
  <si>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</si>
  <si>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</si>
  <si>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cena s DPH</t>
  </si>
  <si>
    <t>Díl:</t>
  </si>
  <si>
    <t>M21</t>
  </si>
  <si>
    <t>Elektromontáže</t>
  </si>
  <si>
    <t>Elektroměrový rozvaděč, zapuštěný, oceloplechový, pro 2 jednosazbové OM, 3fáz, 40A</t>
  </si>
  <si>
    <t>SS200 pojistková rozpojovací skříň, zapuštěná</t>
  </si>
  <si>
    <t>Ocelový rozvaděč zapuštěnný, 460x435x247</t>
  </si>
  <si>
    <t>Rozvaděč nástěnný, nerezový 300x300x150 IP66</t>
  </si>
  <si>
    <t>Proudový chránič 6/3/N/C-003A</t>
  </si>
  <si>
    <t>Proudový chránič 10/1/N/B/003A</t>
  </si>
  <si>
    <t>Jistič B25/3</t>
  </si>
  <si>
    <t>Jistič B16/3</t>
  </si>
  <si>
    <t>Jistič B20/3</t>
  </si>
  <si>
    <t>Jistič B16/1</t>
  </si>
  <si>
    <t>Jistič B10/1</t>
  </si>
  <si>
    <t>Pojistkový odpínač vč. pojistek C10</t>
  </si>
  <si>
    <t>Instalační stykač DILM+ZB12-4</t>
  </si>
  <si>
    <t>Spínací hodiny na DIN lištu, jednokanálové, týdenní</t>
  </si>
  <si>
    <t>Spínač osvětlení , kovový IP44</t>
  </si>
  <si>
    <t>Svítidlo osvětlení, nástěnné, černé (antracit) IP66 (např. RIGA)</t>
  </si>
  <si>
    <t>Zásuvka vestavná nerez, 230V/16A,  IP55</t>
  </si>
  <si>
    <t>Kabel CYKY-m 750 V 5x6 mm2, volně uložený, vč. dodávky kabelu</t>
  </si>
  <si>
    <t>Kabel CYKY-m 750 V 5x2,5 mm2, volně uložený, vč. dodávky kabelu</t>
  </si>
  <si>
    <t>Kabel CYKY-m 750 V 3x2,5 mm2, volně uložený, vč. dodávky kabelu</t>
  </si>
  <si>
    <t>Kabel CYKY-m 750 V 3x1,5 mm2, volně uložený, vč. dodávky kabelu</t>
  </si>
  <si>
    <t>Závěrečné práce v rozvaděči</t>
  </si>
  <si>
    <t>Ukončení vodičů v rozvaděči + zapojení do 6 mm2</t>
  </si>
  <si>
    <t>Ukončení vodičů v rozvaděči + zapojení do 2,5 mm2</t>
  </si>
  <si>
    <t>210950101</t>
  </si>
  <si>
    <t>Štítek označovací na kabel, včetně dodávky štítku 6035-2k</t>
  </si>
  <si>
    <t>3457114702</t>
  </si>
  <si>
    <t>Trubka kabelová chránička KOPOFLEX KF 09063</t>
  </si>
  <si>
    <t>Trubka ocelová vč. příchytek</t>
  </si>
  <si>
    <t>Drobný spojovací a montážní materiál</t>
  </si>
  <si>
    <t>354399995511</t>
  </si>
  <si>
    <t>Koncovka kabelová KTK 21/6</t>
  </si>
  <si>
    <t>M46</t>
  </si>
  <si>
    <t>Zemní práce při montáži</t>
  </si>
  <si>
    <t>460010024</t>
  </si>
  <si>
    <t>Vytýčení kabelové trasy v zastavěném prostoru, délka trasy do 500 m</t>
  </si>
  <si>
    <t>km</t>
  </si>
  <si>
    <t>460080101</t>
  </si>
  <si>
    <t>Rozbourání betonového základu, vybourání betonu</t>
  </si>
  <si>
    <t>Demontáž stávajícího rozvaděče</t>
  </si>
  <si>
    <t>Betonový základ vč. uložení betonu do základu</t>
  </si>
  <si>
    <t>Pilíř z bílých cihel pro vestavný rozvaděč</t>
  </si>
  <si>
    <t>460200163</t>
  </si>
  <si>
    <t>Výkop kabelové rýhy 35/80 cm  hor.3 ruční výkop rýhy</t>
  </si>
  <si>
    <t>460420018</t>
  </si>
  <si>
    <t>Zřízení kabelového lože v rýze š.do 35 cm z písku tloušťka vrstvy 20 cm</t>
  </si>
  <si>
    <t>460490012</t>
  </si>
  <si>
    <t>Fólie výstražná z PVC, šířka 33 cm fólie PVC šířka 33 cm</t>
  </si>
  <si>
    <t>460570163</t>
  </si>
  <si>
    <t>Zához rýhy 35/80 cm, hornina třídy 3, se zhutněním</t>
  </si>
  <si>
    <t>460030081</t>
  </si>
  <si>
    <t>Řezání spáry v asfaltu nebo betonu v tloušťce vrstvy do 8-10 cm</t>
  </si>
  <si>
    <t>113108310</t>
  </si>
  <si>
    <t>Odstranění podkladu pl.do 50 m2, tl. 10 cm</t>
  </si>
  <si>
    <t>566904111</t>
  </si>
  <si>
    <t>Vyspravení podkladu po překopech kam.obal.asfaltem</t>
  </si>
  <si>
    <t>460600001</t>
  </si>
  <si>
    <t>Naložení a odvoz zeminy, odvoz na vzdálenost 10000 m</t>
  </si>
  <si>
    <t>460620006</t>
  </si>
  <si>
    <t>Osetí povrchu trávou, včetně dodávky osiva</t>
  </si>
  <si>
    <t>460680022</t>
  </si>
  <si>
    <t>Průraz zdivem v cihlové zdi tloušťky 30 cm, do průměru 6 cm</t>
  </si>
  <si>
    <t xml:space="preserve">202      </t>
  </si>
  <si>
    <t>Zednické výpomoci HSV</t>
  </si>
  <si>
    <t>soubor</t>
  </si>
  <si>
    <t>D96</t>
  </si>
  <si>
    <t>Přesuny suti a vybouraných hmot</t>
  </si>
  <si>
    <t>Nakládání výkopku z hor. 1-4 v množství do 100m3</t>
  </si>
  <si>
    <t>Uložení suti na skládku bez zhutnění</t>
  </si>
  <si>
    <t>Poplatek za skládku</t>
  </si>
  <si>
    <t>ON</t>
  </si>
  <si>
    <t>005241010R</t>
  </si>
  <si>
    <t xml:space="preserve">Dokumentace skutečného provedení </t>
  </si>
  <si>
    <t>Soubor</t>
  </si>
  <si>
    <t>005241020R</t>
  </si>
  <si>
    <t xml:space="preserve">Geodetické zaměření skutečného provedení  </t>
  </si>
  <si>
    <t>RZ2T00</t>
  </si>
  <si>
    <t>Výchozí revize, vystavení revizní zprávy</t>
  </si>
  <si>
    <t>Poplatek distributora sítě</t>
  </si>
  <si>
    <t>VN</t>
  </si>
  <si>
    <t>Vedlejší náklady</t>
  </si>
  <si>
    <t>Nespecifikované náklady</t>
  </si>
  <si>
    <t>Vytýčení inženýrských sítí</t>
  </si>
  <si>
    <t>Vytýčení stavby</t>
  </si>
  <si>
    <t>005121 R</t>
  </si>
  <si>
    <t>Pomocný elektromateriál + nespec. náklady 3%</t>
  </si>
  <si>
    <t>Koordinační činnost 3% (vyplní se automaticky)</t>
  </si>
  <si>
    <t>Mimostaveništní doprava individualní</t>
  </si>
  <si>
    <t>Poznámky uchazeče k zadání</t>
  </si>
  <si>
    <r>
      <rPr>
        <sz val="9"/>
        <rFont val="Arial"/>
        <family val="2"/>
        <charset val="238"/>
      </rPr>
  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Veškeré zařízení musí být dodáno v souladu s požadavky vyhlášky č. 268/2009 Sb. o obecných technických požadavcích na výstavbu.
Veškeré práce musí být prováděny za dodržování všech norem a předpisů platných v ČR a doloženy
předepsanými doklady o provedených zkouškách a revizích. 
</t>
    </r>
    <r>
      <rPr>
        <sz val="9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</si>
</sst>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FF0000"/>
      <name val="Arial CE"/>
      <charset val="238"/>
    </font>
    <font>
      <sz val="10"/>
      <color rgb="FFFF0000"/>
      <name val="Arial CE"/>
      <charset val="238"/>
    </font>
    <font>
      <sz val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8" fillId="0" borderId="0" xfId="0" applyFont="1"/>
    <xf numFmtId="0" fontId="39" fillId="0" borderId="0" xfId="0" applyFont="1"/>
    <xf numFmtId="0" fontId="39" fillId="0" borderId="23" xfId="0" applyFont="1" applyBorder="1" applyAlignment="1">
      <alignment vertical="center"/>
    </xf>
    <xf numFmtId="0" fontId="39" fillId="0" borderId="23" xfId="0" applyFont="1" applyBorder="1" applyAlignment="1">
      <alignment horizontal="left" vertical="center"/>
    </xf>
    <xf numFmtId="0" fontId="39" fillId="5" borderId="23" xfId="0" applyFont="1" applyFill="1" applyBorder="1" applyAlignment="1">
      <alignment vertical="center"/>
    </xf>
    <xf numFmtId="0" fontId="39" fillId="5" borderId="23" xfId="0" applyFont="1" applyFill="1" applyBorder="1" applyAlignment="1">
      <alignment horizontal="left" vertical="center"/>
    </xf>
    <xf numFmtId="49" fontId="39" fillId="0" borderId="0" xfId="0" applyNumberFormat="1" applyFont="1"/>
    <xf numFmtId="0" fontId="39" fillId="0" borderId="0" xfId="0" applyFont="1" applyAlignment="1">
      <alignment horizontal="center"/>
    </xf>
    <xf numFmtId="167" fontId="39" fillId="0" borderId="0" xfId="0" applyNumberFormat="1" applyFont="1"/>
    <xf numFmtId="0" fontId="39" fillId="6" borderId="23" xfId="0" applyFont="1" applyFill="1" applyBorder="1"/>
    <xf numFmtId="49" fontId="39" fillId="6" borderId="23" xfId="0" applyNumberFormat="1" applyFont="1" applyFill="1" applyBorder="1"/>
    <xf numFmtId="0" fontId="39" fillId="6" borderId="23" xfId="0" applyFont="1" applyFill="1" applyBorder="1" applyAlignment="1">
      <alignment horizontal="center"/>
    </xf>
    <xf numFmtId="167" fontId="39" fillId="6" borderId="23" xfId="0" applyNumberFormat="1" applyFont="1" applyFill="1" applyBorder="1"/>
    <xf numFmtId="0" fontId="39" fillId="6" borderId="24" xfId="0" applyFont="1" applyFill="1" applyBorder="1"/>
    <xf numFmtId="0" fontId="38" fillId="6" borderId="23" xfId="0" applyFont="1" applyFill="1" applyBorder="1" applyAlignment="1">
      <alignment wrapText="1"/>
    </xf>
    <xf numFmtId="0" fontId="39" fillId="6" borderId="23" xfId="0" applyFont="1" applyFill="1" applyBorder="1" applyAlignment="1">
      <alignment wrapText="1"/>
    </xf>
    <xf numFmtId="0" fontId="39" fillId="0" borderId="0" xfId="0" applyFont="1" applyAlignment="1">
      <alignment vertical="top"/>
    </xf>
    <xf numFmtId="49" fontId="39" fillId="0" borderId="0" xfId="0" applyNumberFormat="1" applyFont="1" applyAlignment="1">
      <alignment vertical="top"/>
    </xf>
    <xf numFmtId="0" fontId="39" fillId="0" borderId="0" xfId="0" applyFont="1" applyAlignment="1">
      <alignment horizontal="center" vertical="top"/>
    </xf>
    <xf numFmtId="167" fontId="39" fillId="0" borderId="0" xfId="0" applyNumberFormat="1" applyFont="1" applyAlignment="1">
      <alignment vertical="top"/>
    </xf>
    <xf numFmtId="4" fontId="39" fillId="0" borderId="0" xfId="0" applyNumberFormat="1" applyFont="1" applyAlignment="1">
      <alignment vertical="top"/>
    </xf>
    <xf numFmtId="4" fontId="38" fillId="0" borderId="0" xfId="0" applyNumberFormat="1" applyFont="1" applyAlignment="1">
      <alignment vertical="top"/>
    </xf>
    <xf numFmtId="0" fontId="40" fillId="5" borderId="27" xfId="0" applyFont="1" applyFill="1" applyBorder="1" applyAlignment="1">
      <alignment vertical="top"/>
    </xf>
    <xf numFmtId="49" fontId="40" fillId="5" borderId="28" xfId="0" applyNumberFormat="1" applyFont="1" applyFill="1" applyBorder="1" applyAlignment="1">
      <alignment vertical="top"/>
    </xf>
    <xf numFmtId="49" fontId="40" fillId="5" borderId="28" xfId="0" applyNumberFormat="1" applyFont="1" applyFill="1" applyBorder="1" applyAlignment="1">
      <alignment horizontal="left" vertical="top" wrapText="1"/>
    </xf>
    <xf numFmtId="0" fontId="40" fillId="5" borderId="28" xfId="0" applyFont="1" applyFill="1" applyBorder="1" applyAlignment="1">
      <alignment horizontal="center" vertical="center" shrinkToFit="1"/>
    </xf>
    <xf numFmtId="167" fontId="40" fillId="5" borderId="28" xfId="0" applyNumberFormat="1" applyFont="1" applyFill="1" applyBorder="1" applyAlignment="1">
      <alignment vertical="center" shrinkToFit="1"/>
    </xf>
    <xf numFmtId="4" fontId="40" fillId="5" borderId="28" xfId="0" applyNumberFormat="1" applyFont="1" applyFill="1" applyBorder="1" applyAlignment="1">
      <alignment vertical="center" shrinkToFit="1"/>
    </xf>
    <xf numFmtId="4" fontId="41" fillId="5" borderId="28" xfId="0" applyNumberFormat="1" applyFont="1" applyFill="1" applyBorder="1" applyAlignment="1">
      <alignment vertical="center" shrinkToFit="1"/>
    </xf>
    <xf numFmtId="4" fontId="40" fillId="5" borderId="29" xfId="0" applyNumberFormat="1" applyFont="1" applyFill="1" applyBorder="1" applyAlignment="1">
      <alignment vertical="center" shrinkToFit="1"/>
    </xf>
    <xf numFmtId="4" fontId="42" fillId="5" borderId="0" xfId="0" applyNumberFormat="1" applyFont="1" applyFill="1" applyAlignment="1">
      <alignment vertical="top" shrinkToFit="1"/>
    </xf>
    <xf numFmtId="0" fontId="43" fillId="0" borderId="30" xfId="0" applyFont="1" applyBorder="1" applyAlignment="1">
      <alignment vertical="top"/>
    </xf>
    <xf numFmtId="49" fontId="43" fillId="0" borderId="31" xfId="0" applyNumberFormat="1" applyFont="1" applyBorder="1" applyAlignment="1">
      <alignment vertical="top"/>
    </xf>
    <xf numFmtId="49" fontId="43" fillId="0" borderId="31" xfId="0" applyNumberFormat="1" applyFont="1" applyBorder="1" applyAlignment="1">
      <alignment horizontal="left" vertical="top" wrapText="1"/>
    </xf>
    <xf numFmtId="0" fontId="43" fillId="0" borderId="31" xfId="0" applyFont="1" applyBorder="1" applyAlignment="1">
      <alignment horizontal="center" vertical="top" shrinkToFit="1"/>
    </xf>
    <xf numFmtId="167" fontId="43" fillId="0" borderId="31" xfId="0" applyNumberFormat="1" applyFont="1" applyBorder="1" applyAlignment="1">
      <alignment vertical="top" shrinkToFit="1"/>
    </xf>
    <xf numFmtId="4" fontId="43" fillId="0" borderId="31" xfId="0" applyNumberFormat="1" applyFont="1" applyBorder="1" applyAlignment="1">
      <alignment vertical="top" shrinkToFit="1"/>
    </xf>
    <xf numFmtId="4" fontId="44" fillId="5" borderId="31" xfId="0" applyNumberFormat="1" applyFont="1" applyFill="1" applyBorder="1" applyAlignment="1">
      <alignment vertical="top" shrinkToFit="1"/>
    </xf>
    <xf numFmtId="4" fontId="44" fillId="0" borderId="31" xfId="0" applyNumberFormat="1" applyFont="1" applyBorder="1" applyAlignment="1">
      <alignment vertical="top" shrinkToFit="1"/>
    </xf>
    <xf numFmtId="4" fontId="43" fillId="5" borderId="31" xfId="0" applyNumberFormat="1" applyFont="1" applyFill="1" applyBorder="1" applyAlignment="1">
      <alignment vertical="top" shrinkToFit="1"/>
    </xf>
    <xf numFmtId="4" fontId="43" fillId="0" borderId="32" xfId="0" applyNumberFormat="1" applyFont="1" applyBorder="1" applyAlignment="1">
      <alignment vertical="top" shrinkToFit="1"/>
    </xf>
    <xf numFmtId="4" fontId="43" fillId="0" borderId="0" xfId="0" applyNumberFormat="1" applyFont="1" applyAlignment="1">
      <alignment vertical="top" shrinkToFit="1"/>
    </xf>
    <xf numFmtId="4" fontId="45" fillId="0" borderId="0" xfId="0" applyNumberFormat="1" applyFont="1" applyAlignment="1">
      <alignment vertical="top" shrinkToFit="1"/>
    </xf>
    <xf numFmtId="4" fontId="45" fillId="0" borderId="0" xfId="0" applyNumberFormat="1" applyFont="1"/>
    <xf numFmtId="0" fontId="45" fillId="0" borderId="0" xfId="0" applyFont="1"/>
    <xf numFmtId="4" fontId="46" fillId="0" borderId="0" xfId="0" applyNumberFormat="1" applyFont="1" applyAlignment="1">
      <alignment vertical="top" shrinkToFit="1"/>
    </xf>
    <xf numFmtId="4" fontId="47" fillId="0" borderId="0" xfId="0" applyNumberFormat="1" applyFont="1" applyAlignment="1">
      <alignment vertical="top" shrinkToFit="1"/>
    </xf>
    <xf numFmtId="4" fontId="47" fillId="0" borderId="0" xfId="0" applyNumberFormat="1" applyFont="1"/>
    <xf numFmtId="0" fontId="47" fillId="0" borderId="0" xfId="0" applyFont="1"/>
    <xf numFmtId="0" fontId="48" fillId="0" borderId="0" xfId="0" applyFont="1"/>
    <xf numFmtId="167" fontId="43" fillId="7" borderId="31" xfId="0" applyNumberFormat="1" applyFont="1" applyFill="1" applyBorder="1" applyAlignment="1">
      <alignment vertical="top" shrinkToFit="1"/>
    </xf>
    <xf numFmtId="4" fontId="43" fillId="0" borderId="0" xfId="0" applyNumberFormat="1" applyFont="1" applyAlignment="1">
      <alignment horizontal="right" vertical="center" shrinkToFit="1"/>
    </xf>
    <xf numFmtId="0" fontId="43" fillId="0" borderId="0" xfId="0" applyFont="1"/>
    <xf numFmtId="0" fontId="43" fillId="0" borderId="33" xfId="0" applyFont="1" applyBorder="1" applyAlignment="1">
      <alignment vertical="top"/>
    </xf>
    <xf numFmtId="49" fontId="43" fillId="0" borderId="34" xfId="0" applyNumberFormat="1" applyFont="1" applyBorder="1" applyAlignment="1">
      <alignment vertical="top"/>
    </xf>
    <xf numFmtId="49" fontId="43" fillId="0" borderId="34" xfId="0" applyNumberFormat="1" applyFont="1" applyBorder="1" applyAlignment="1">
      <alignment horizontal="left" vertical="top" wrapText="1"/>
    </xf>
    <xf numFmtId="0" fontId="43" fillId="0" borderId="34" xfId="0" applyFont="1" applyBorder="1" applyAlignment="1">
      <alignment horizontal="center" vertical="center" shrinkToFit="1"/>
    </xf>
    <xf numFmtId="167" fontId="43" fillId="7" borderId="34" xfId="0" applyNumberFormat="1" applyFont="1" applyFill="1" applyBorder="1" applyAlignment="1">
      <alignment vertical="center" shrinkToFit="1"/>
    </xf>
    <xf numFmtId="4" fontId="43" fillId="0" borderId="34" xfId="0" applyNumberFormat="1" applyFont="1" applyBorder="1" applyAlignment="1">
      <alignment vertical="center" shrinkToFit="1"/>
    </xf>
    <xf numFmtId="4" fontId="44" fillId="5" borderId="34" xfId="0" applyNumberFormat="1" applyFont="1" applyFill="1" applyBorder="1" applyAlignment="1">
      <alignment vertical="center" shrinkToFit="1"/>
    </xf>
    <xf numFmtId="4" fontId="44" fillId="0" borderId="34" xfId="0" applyNumberFormat="1" applyFont="1" applyBorder="1" applyAlignment="1">
      <alignment vertical="center" shrinkToFit="1"/>
    </xf>
    <xf numFmtId="4" fontId="43" fillId="5" borderId="34" xfId="0" applyNumberFormat="1" applyFont="1" applyFill="1" applyBorder="1" applyAlignment="1">
      <alignment vertical="center" shrinkToFit="1"/>
    </xf>
    <xf numFmtId="4" fontId="43" fillId="0" borderId="35" xfId="0" applyNumberFormat="1" applyFont="1" applyBorder="1" applyAlignment="1">
      <alignment vertical="center" shrinkToFit="1"/>
    </xf>
    <xf numFmtId="0" fontId="43" fillId="0" borderId="31" xfId="0" applyFont="1" applyBorder="1" applyAlignment="1">
      <alignment horizontal="center" vertical="center" shrinkToFit="1"/>
    </xf>
    <xf numFmtId="167" fontId="43" fillId="7" borderId="31" xfId="0" applyNumberFormat="1" applyFont="1" applyFill="1" applyBorder="1" applyAlignment="1">
      <alignment vertical="center" shrinkToFit="1"/>
    </xf>
    <xf numFmtId="4" fontId="43" fillId="0" borderId="31" xfId="0" applyNumberFormat="1" applyFont="1" applyBorder="1" applyAlignment="1">
      <alignment vertical="center" shrinkToFit="1"/>
    </xf>
    <xf numFmtId="4" fontId="44" fillId="5" borderId="31" xfId="0" applyNumberFormat="1" applyFont="1" applyFill="1" applyBorder="1" applyAlignment="1">
      <alignment vertical="center" shrinkToFit="1"/>
    </xf>
    <xf numFmtId="4" fontId="44" fillId="0" borderId="31" xfId="0" applyNumberFormat="1" applyFont="1" applyBorder="1" applyAlignment="1">
      <alignment vertical="center" shrinkToFit="1"/>
    </xf>
    <xf numFmtId="4" fontId="43" fillId="5" borderId="31" xfId="0" applyNumberFormat="1" applyFont="1" applyFill="1" applyBorder="1" applyAlignment="1">
      <alignment vertical="center" shrinkToFit="1"/>
    </xf>
    <xf numFmtId="4" fontId="43" fillId="0" borderId="32" xfId="0" applyNumberFormat="1" applyFont="1" applyBorder="1" applyAlignment="1">
      <alignment vertical="center" shrinkToFit="1"/>
    </xf>
    <xf numFmtId="0" fontId="43" fillId="0" borderId="34" xfId="0" applyFont="1" applyBorder="1" applyAlignment="1">
      <alignment horizontal="center" vertical="top" shrinkToFit="1"/>
    </xf>
    <xf numFmtId="49" fontId="39" fillId="0" borderId="0" xfId="0" applyNumberFormat="1" applyFont="1" applyAlignment="1">
      <alignment horizontal="left" vertical="top" wrapText="1"/>
    </xf>
    <xf numFmtId="4" fontId="40" fillId="5" borderId="26" xfId="0" applyNumberFormat="1" applyFont="1" applyFill="1" applyBorder="1"/>
    <xf numFmtId="167" fontId="39" fillId="0" borderId="0" xfId="0" applyNumberFormat="1" applyFont="1" applyAlignment="1">
      <alignment horizontal="center" vertical="top"/>
    </xf>
    <xf numFmtId="0" fontId="39" fillId="0" borderId="0" xfId="0" applyFont="1" applyAlignment="1">
      <alignment wrapText="1"/>
    </xf>
    <xf numFmtId="49" fontId="39" fillId="0" borderId="0" xfId="0" applyNumberFormat="1" applyFont="1" applyAlignment="1">
      <alignment wrapText="1"/>
    </xf>
    <xf numFmtId="14" fontId="2" fillId="0" borderId="0" xfId="0" applyNumberFormat="1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9" fillId="0" borderId="0" xfId="0" applyFont="1" applyAlignment="1">
      <alignment vertical="top"/>
    </xf>
    <xf numFmtId="0" fontId="39" fillId="0" borderId="0" xfId="0" applyFont="1" applyAlignment="1">
      <alignment horizontal="left" vertical="top" wrapText="1"/>
    </xf>
    <xf numFmtId="0" fontId="39" fillId="5" borderId="0" xfId="0" applyFont="1" applyFill="1" applyAlignment="1">
      <alignment horizontal="left" vertical="top" wrapText="1"/>
    </xf>
    <xf numFmtId="0" fontId="37" fillId="0" borderId="0" xfId="0" applyFont="1" applyAlignment="1">
      <alignment horizontal="center"/>
    </xf>
    <xf numFmtId="0" fontId="38" fillId="0" borderId="23" xfId="0" applyFont="1" applyBorder="1" applyAlignment="1">
      <alignment horizontal="left" vertical="center"/>
    </xf>
    <xf numFmtId="49" fontId="38" fillId="0" borderId="23" xfId="0" applyNumberFormat="1" applyFont="1" applyBorder="1" applyAlignment="1">
      <alignment horizontal="left" vertical="center"/>
    </xf>
    <xf numFmtId="0" fontId="38" fillId="5" borderId="24" xfId="0" applyFont="1" applyFill="1" applyBorder="1" applyAlignment="1">
      <alignment horizontal="left" vertical="center"/>
    </xf>
    <xf numFmtId="0" fontId="38" fillId="5" borderId="25" xfId="0" applyFont="1" applyFill="1" applyBorder="1" applyAlignment="1">
      <alignment horizontal="left" vertical="center"/>
    </xf>
    <xf numFmtId="0" fontId="38" fillId="5" borderId="26" xfId="0" applyFont="1" applyFill="1" applyBorder="1" applyAlignment="1">
      <alignment horizontal="left" vertical="center"/>
    </xf>
    <xf numFmtId="0" fontId="40" fillId="5" borderId="24" xfId="0" applyFont="1" applyFill="1" applyBorder="1" applyAlignment="1">
      <alignment horizontal="left"/>
    </xf>
    <xf numFmtId="0" fontId="40" fillId="5" borderId="25" xfId="0" applyFont="1" applyFill="1" applyBorder="1" applyAlignment="1">
      <alignment horizontal="left"/>
    </xf>
    <xf numFmtId="0" fontId="40" fillId="5" borderId="26" xfId="0" applyFont="1" applyFill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anti&#353;ek/AppData/Local/Microsoft/Windows/INetCache/Content.Outlook/86ZZGXCC/rozp_IO-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24.016"/>
    </sheetNames>
    <definedNames>
      <definedName name="CisloStavby" refersTo="='Stavba'!$D$2" sheetId="1"/>
      <definedName name="NazevStavby" refersTo="='Stavba'!$E$2" sheetId="1"/>
    </definedNames>
    <sheetDataSet>
      <sheetData sheetId="0" refreshError="1"/>
      <sheetData sheetId="1" refreshError="1">
        <row r="2">
          <cell r="D2" t="str">
            <v>0001</v>
          </cell>
          <cell r="E2" t="str">
            <v>NOVOSTAVBA MOLA NA HORNÍM RYBNÍKU V ZÁMECKÉ ZAHRADĚ V TEPLICÍCH</v>
          </cell>
        </row>
        <row r="3">
          <cell r="D3" t="str">
            <v>24.016</v>
          </cell>
          <cell r="E3" t="str">
            <v>IO 01 Rozvod NN</v>
          </cell>
        </row>
        <row r="4">
          <cell r="D4" t="str">
            <v>01</v>
          </cell>
          <cell r="E4" t="str">
            <v>projektový rozpočet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abSelected="1" workbookViewId="0">
      <selection activeCell="AN10" sqref="AN10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7" customHeight="1">
      <c r="AR2" s="261" t="s">
        <v>5</v>
      </c>
      <c r="AS2" s="262"/>
      <c r="AT2" s="262"/>
      <c r="AU2" s="262"/>
      <c r="AV2" s="262"/>
      <c r="AW2" s="262"/>
      <c r="AX2" s="262"/>
      <c r="AY2" s="262"/>
      <c r="AZ2" s="262"/>
      <c r="BA2" s="262"/>
      <c r="BB2" s="262"/>
      <c r="BC2" s="262"/>
      <c r="BD2" s="262"/>
      <c r="BE2" s="262"/>
      <c r="BS2" s="17" t="s">
        <v>6</v>
      </c>
      <c r="BT2" s="17" t="s">
        <v>7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ht="12" customHeight="1">
      <c r="B5" s="20"/>
      <c r="D5" s="23" t="s">
        <v>12</v>
      </c>
      <c r="K5" s="270" t="s">
        <v>13</v>
      </c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262"/>
      <c r="AI5" s="262"/>
      <c r="AJ5" s="262"/>
      <c r="AK5" s="262"/>
      <c r="AL5" s="262"/>
      <c r="AM5" s="262"/>
      <c r="AN5" s="262"/>
      <c r="AO5" s="262"/>
      <c r="AR5" s="20"/>
      <c r="BS5" s="17" t="s">
        <v>6</v>
      </c>
    </row>
    <row r="6" spans="1:74" ht="37" customHeight="1">
      <c r="B6" s="20"/>
      <c r="D6" s="25" t="s">
        <v>14</v>
      </c>
      <c r="K6" s="271" t="s">
        <v>15</v>
      </c>
      <c r="L6" s="262"/>
      <c r="M6" s="262"/>
      <c r="N6" s="262"/>
      <c r="O6" s="262"/>
      <c r="P6" s="262"/>
      <c r="Q6" s="262"/>
      <c r="R6" s="262"/>
      <c r="S6" s="262"/>
      <c r="T6" s="262"/>
      <c r="U6" s="262"/>
      <c r="V6" s="262"/>
      <c r="W6" s="262"/>
      <c r="X6" s="262"/>
      <c r="Y6" s="262"/>
      <c r="Z6" s="262"/>
      <c r="AA6" s="262"/>
      <c r="AB6" s="262"/>
      <c r="AC6" s="262"/>
      <c r="AD6" s="262"/>
      <c r="AE6" s="262"/>
      <c r="AF6" s="262"/>
      <c r="AG6" s="262"/>
      <c r="AH6" s="262"/>
      <c r="AI6" s="262"/>
      <c r="AJ6" s="262"/>
      <c r="AK6" s="262"/>
      <c r="AL6" s="262"/>
      <c r="AM6" s="262"/>
      <c r="AN6" s="262"/>
      <c r="AO6" s="262"/>
      <c r="AR6" s="20"/>
      <c r="BS6" s="17" t="s">
        <v>6</v>
      </c>
    </row>
    <row r="7" spans="1:74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ht="12" customHeight="1">
      <c r="B8" s="20"/>
      <c r="D8" s="26" t="s">
        <v>18</v>
      </c>
      <c r="K8" s="24" t="s">
        <v>19</v>
      </c>
      <c r="AK8" s="26" t="s">
        <v>20</v>
      </c>
      <c r="AN8" s="260">
        <v>45860</v>
      </c>
      <c r="AR8" s="20"/>
      <c r="BS8" s="17" t="s">
        <v>6</v>
      </c>
    </row>
    <row r="9" spans="1:74" ht="14.4" customHeight="1">
      <c r="B9" s="20"/>
      <c r="AR9" s="20"/>
      <c r="BS9" s="17" t="s">
        <v>6</v>
      </c>
    </row>
    <row r="10" spans="1:74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ht="18.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ht="7" customHeight="1">
      <c r="B12" s="20"/>
      <c r="AR12" s="20"/>
      <c r="BS12" s="17" t="s">
        <v>6</v>
      </c>
    </row>
    <row r="13" spans="1:74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5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ht="7" customHeight="1">
      <c r="B15" s="20"/>
      <c r="AR15" s="20"/>
      <c r="BS15" s="17" t="s">
        <v>3</v>
      </c>
    </row>
    <row r="16" spans="1:74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2:71" ht="18.5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2:71" ht="7" customHeight="1">
      <c r="B18" s="20"/>
      <c r="AR18" s="20"/>
      <c r="BS18" s="17" t="s">
        <v>6</v>
      </c>
    </row>
    <row r="19" spans="2:71" ht="12" customHeight="1">
      <c r="B19" s="20"/>
      <c r="D19" s="26" t="s">
        <v>30</v>
      </c>
      <c r="AK19" s="26" t="s">
        <v>22</v>
      </c>
      <c r="AN19" s="24" t="s">
        <v>1</v>
      </c>
      <c r="AR19" s="20"/>
      <c r="BS19" s="17" t="s">
        <v>6</v>
      </c>
    </row>
    <row r="20" spans="2:71" ht="18.5" customHeight="1">
      <c r="B20" s="20"/>
      <c r="E20" s="24" t="s">
        <v>31</v>
      </c>
      <c r="AK20" s="26" t="s">
        <v>24</v>
      </c>
      <c r="AN20" s="24" t="s">
        <v>1</v>
      </c>
      <c r="AR20" s="20"/>
      <c r="BS20" s="17" t="s">
        <v>29</v>
      </c>
    </row>
    <row r="21" spans="2:71" ht="7" customHeight="1">
      <c r="B21" s="20"/>
      <c r="AR21" s="20"/>
    </row>
    <row r="22" spans="2:71" ht="12" customHeight="1">
      <c r="B22" s="20"/>
      <c r="D22" s="26" t="s">
        <v>32</v>
      </c>
      <c r="AR22" s="20"/>
    </row>
    <row r="23" spans="2:71" ht="16.5" customHeight="1">
      <c r="B23" s="20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R23" s="20"/>
    </row>
    <row r="24" spans="2:71" ht="7" customHeight="1">
      <c r="B24" s="20"/>
      <c r="AR24" s="20"/>
    </row>
    <row r="25" spans="2:71" ht="7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2:71" s="1" customFormat="1" ht="25.9" customHeight="1">
      <c r="B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73">
        <f>ROUND(AG94,2)</f>
        <v>0</v>
      </c>
      <c r="AL26" s="274"/>
      <c r="AM26" s="274"/>
      <c r="AN26" s="274"/>
      <c r="AO26" s="274"/>
      <c r="AR26" s="29"/>
    </row>
    <row r="27" spans="2:71" s="1" customFormat="1" ht="7" customHeight="1">
      <c r="B27" s="29"/>
      <c r="AR27" s="29"/>
    </row>
    <row r="28" spans="2:71" s="1" customFormat="1" ht="12.5">
      <c r="B28" s="29"/>
      <c r="L28" s="275" t="s">
        <v>34</v>
      </c>
      <c r="M28" s="275"/>
      <c r="N28" s="275"/>
      <c r="O28" s="275"/>
      <c r="P28" s="275"/>
      <c r="W28" s="275" t="s">
        <v>35</v>
      </c>
      <c r="X28" s="275"/>
      <c r="Y28" s="275"/>
      <c r="Z28" s="275"/>
      <c r="AA28" s="275"/>
      <c r="AB28" s="275"/>
      <c r="AC28" s="275"/>
      <c r="AD28" s="275"/>
      <c r="AE28" s="275"/>
      <c r="AK28" s="275" t="s">
        <v>36</v>
      </c>
      <c r="AL28" s="275"/>
      <c r="AM28" s="275"/>
      <c r="AN28" s="275"/>
      <c r="AO28" s="275"/>
      <c r="AR28" s="29"/>
    </row>
    <row r="29" spans="2:71" s="2" customFormat="1" ht="14.4" customHeight="1">
      <c r="B29" s="33"/>
      <c r="D29" s="26" t="s">
        <v>37</v>
      </c>
      <c r="F29" s="26" t="s">
        <v>38</v>
      </c>
      <c r="L29" s="263">
        <v>0.21</v>
      </c>
      <c r="M29" s="264"/>
      <c r="N29" s="264"/>
      <c r="O29" s="264"/>
      <c r="P29" s="264"/>
      <c r="W29" s="265">
        <f>ROUND(AZ94, 2)</f>
        <v>0</v>
      </c>
      <c r="X29" s="264"/>
      <c r="Y29" s="264"/>
      <c r="Z29" s="264"/>
      <c r="AA29" s="264"/>
      <c r="AB29" s="264"/>
      <c r="AC29" s="264"/>
      <c r="AD29" s="264"/>
      <c r="AE29" s="264"/>
      <c r="AK29" s="265">
        <f>ROUND(AV94, 2)</f>
        <v>0</v>
      </c>
      <c r="AL29" s="264"/>
      <c r="AM29" s="264"/>
      <c r="AN29" s="264"/>
      <c r="AO29" s="264"/>
      <c r="AR29" s="33"/>
    </row>
    <row r="30" spans="2:71" s="2" customFormat="1" ht="14.4" customHeight="1">
      <c r="B30" s="33"/>
      <c r="F30" s="26" t="s">
        <v>39</v>
      </c>
      <c r="L30" s="263">
        <v>0.12</v>
      </c>
      <c r="M30" s="264"/>
      <c r="N30" s="264"/>
      <c r="O30" s="264"/>
      <c r="P30" s="264"/>
      <c r="W30" s="265">
        <f>ROUND(BA94, 2)</f>
        <v>0</v>
      </c>
      <c r="X30" s="264"/>
      <c r="Y30" s="264"/>
      <c r="Z30" s="264"/>
      <c r="AA30" s="264"/>
      <c r="AB30" s="264"/>
      <c r="AC30" s="264"/>
      <c r="AD30" s="264"/>
      <c r="AE30" s="264"/>
      <c r="AK30" s="265">
        <f>ROUND(AW94, 2)</f>
        <v>0</v>
      </c>
      <c r="AL30" s="264"/>
      <c r="AM30" s="264"/>
      <c r="AN30" s="264"/>
      <c r="AO30" s="264"/>
      <c r="AR30" s="33"/>
    </row>
    <row r="31" spans="2:71" s="2" customFormat="1" ht="14.4" hidden="1" customHeight="1">
      <c r="B31" s="33"/>
      <c r="F31" s="26" t="s">
        <v>40</v>
      </c>
      <c r="L31" s="263">
        <v>0.21</v>
      </c>
      <c r="M31" s="264"/>
      <c r="N31" s="264"/>
      <c r="O31" s="264"/>
      <c r="P31" s="264"/>
      <c r="W31" s="265">
        <f>ROUND(BB94, 2)</f>
        <v>0</v>
      </c>
      <c r="X31" s="264"/>
      <c r="Y31" s="264"/>
      <c r="Z31" s="264"/>
      <c r="AA31" s="264"/>
      <c r="AB31" s="264"/>
      <c r="AC31" s="264"/>
      <c r="AD31" s="264"/>
      <c r="AE31" s="264"/>
      <c r="AK31" s="265">
        <v>0</v>
      </c>
      <c r="AL31" s="264"/>
      <c r="AM31" s="264"/>
      <c r="AN31" s="264"/>
      <c r="AO31" s="264"/>
      <c r="AR31" s="33"/>
    </row>
    <row r="32" spans="2:71" s="2" customFormat="1" ht="14.4" hidden="1" customHeight="1">
      <c r="B32" s="33"/>
      <c r="F32" s="26" t="s">
        <v>41</v>
      </c>
      <c r="L32" s="263">
        <v>0.12</v>
      </c>
      <c r="M32" s="264"/>
      <c r="N32" s="264"/>
      <c r="O32" s="264"/>
      <c r="P32" s="264"/>
      <c r="W32" s="265">
        <f>ROUND(BC94, 2)</f>
        <v>0</v>
      </c>
      <c r="X32" s="264"/>
      <c r="Y32" s="264"/>
      <c r="Z32" s="264"/>
      <c r="AA32" s="264"/>
      <c r="AB32" s="264"/>
      <c r="AC32" s="264"/>
      <c r="AD32" s="264"/>
      <c r="AE32" s="264"/>
      <c r="AK32" s="265">
        <v>0</v>
      </c>
      <c r="AL32" s="264"/>
      <c r="AM32" s="264"/>
      <c r="AN32" s="264"/>
      <c r="AO32" s="264"/>
      <c r="AR32" s="33"/>
    </row>
    <row r="33" spans="2:44" s="2" customFormat="1" ht="14.4" hidden="1" customHeight="1">
      <c r="B33" s="33"/>
      <c r="F33" s="26" t="s">
        <v>42</v>
      </c>
      <c r="L33" s="263">
        <v>0</v>
      </c>
      <c r="M33" s="264"/>
      <c r="N33" s="264"/>
      <c r="O33" s="264"/>
      <c r="P33" s="264"/>
      <c r="W33" s="265">
        <f>ROUND(BD94, 2)</f>
        <v>0</v>
      </c>
      <c r="X33" s="264"/>
      <c r="Y33" s="264"/>
      <c r="Z33" s="264"/>
      <c r="AA33" s="264"/>
      <c r="AB33" s="264"/>
      <c r="AC33" s="264"/>
      <c r="AD33" s="264"/>
      <c r="AE33" s="264"/>
      <c r="AK33" s="265">
        <v>0</v>
      </c>
      <c r="AL33" s="264"/>
      <c r="AM33" s="264"/>
      <c r="AN33" s="264"/>
      <c r="AO33" s="264"/>
      <c r="AR33" s="33"/>
    </row>
    <row r="34" spans="2:44" s="1" customFormat="1" ht="7" customHeight="1">
      <c r="B34" s="29"/>
      <c r="AR34" s="29"/>
    </row>
    <row r="35" spans="2:44" s="1" customFormat="1" ht="25.9" customHeight="1"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69" t="s">
        <v>45</v>
      </c>
      <c r="Y35" s="267"/>
      <c r="Z35" s="267"/>
      <c r="AA35" s="267"/>
      <c r="AB35" s="267"/>
      <c r="AC35" s="36"/>
      <c r="AD35" s="36"/>
      <c r="AE35" s="36"/>
      <c r="AF35" s="36"/>
      <c r="AG35" s="36"/>
      <c r="AH35" s="36"/>
      <c r="AI35" s="36"/>
      <c r="AJ35" s="36"/>
      <c r="AK35" s="266">
        <f>SUM(AK26:AK33)</f>
        <v>0</v>
      </c>
      <c r="AL35" s="267"/>
      <c r="AM35" s="267"/>
      <c r="AN35" s="267"/>
      <c r="AO35" s="268"/>
      <c r="AP35" s="34"/>
      <c r="AQ35" s="34"/>
      <c r="AR35" s="29"/>
    </row>
    <row r="36" spans="2:44" s="1" customFormat="1" ht="7" customHeight="1">
      <c r="B36" s="29"/>
      <c r="AR36" s="29"/>
    </row>
    <row r="37" spans="2:44" s="1" customFormat="1" ht="14.4" customHeight="1">
      <c r="B37" s="29"/>
      <c r="AR37" s="29"/>
    </row>
    <row r="38" spans="2:44" ht="14.4" customHeight="1">
      <c r="B38" s="20"/>
      <c r="AR38" s="20"/>
    </row>
    <row r="39" spans="2:44" ht="14.4" customHeight="1">
      <c r="B39" s="20"/>
      <c r="AR39" s="20"/>
    </row>
    <row r="40" spans="2:44" ht="14.4" customHeight="1">
      <c r="B40" s="20"/>
      <c r="AR40" s="20"/>
    </row>
    <row r="41" spans="2:44" ht="14.4" customHeight="1">
      <c r="B41" s="20"/>
      <c r="AR41" s="20"/>
    </row>
    <row r="42" spans="2:44" ht="14.4" customHeight="1">
      <c r="B42" s="20"/>
      <c r="AR42" s="20"/>
    </row>
    <row r="43" spans="2:44" ht="14.4" customHeight="1">
      <c r="B43" s="20"/>
      <c r="AR43" s="20"/>
    </row>
    <row r="44" spans="2:44" ht="14.4" customHeight="1">
      <c r="B44" s="20"/>
      <c r="AR44" s="20"/>
    </row>
    <row r="45" spans="2:44" ht="14.4" customHeight="1">
      <c r="B45" s="20"/>
      <c r="AR45" s="20"/>
    </row>
    <row r="46" spans="2:44" ht="14.4" customHeight="1">
      <c r="B46" s="20"/>
      <c r="AR46" s="20"/>
    </row>
    <row r="47" spans="2:44" ht="14.4" customHeight="1">
      <c r="B47" s="20"/>
      <c r="AR47" s="20"/>
    </row>
    <row r="48" spans="2:44" ht="14.4" customHeight="1">
      <c r="B48" s="20"/>
      <c r="AR48" s="20"/>
    </row>
    <row r="49" spans="2:44" s="1" customFormat="1" ht="14.4" customHeight="1">
      <c r="B49" s="29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5">
      <c r="B60" s="29"/>
      <c r="D60" s="40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48</v>
      </c>
      <c r="AI60" s="31"/>
      <c r="AJ60" s="31"/>
      <c r="AK60" s="31"/>
      <c r="AL60" s="31"/>
      <c r="AM60" s="40" t="s">
        <v>49</v>
      </c>
      <c r="AN60" s="31"/>
      <c r="AO60" s="31"/>
      <c r="AR60" s="29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3">
      <c r="B64" s="29"/>
      <c r="D64" s="38" t="s">
        <v>50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51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5">
      <c r="B75" s="29"/>
      <c r="D75" s="40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48</v>
      </c>
      <c r="AI75" s="31"/>
      <c r="AJ75" s="31"/>
      <c r="AK75" s="31"/>
      <c r="AL75" s="31"/>
      <c r="AM75" s="40" t="s">
        <v>49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7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7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5" customHeight="1">
      <c r="B82" s="29"/>
      <c r="C82" s="21" t="s">
        <v>52</v>
      </c>
      <c r="AR82" s="29"/>
    </row>
    <row r="83" spans="1:91" s="1" customFormat="1" ht="7" customHeight="1">
      <c r="B83" s="29"/>
      <c r="AR83" s="29"/>
    </row>
    <row r="84" spans="1:91" s="3" customFormat="1" ht="12" customHeight="1">
      <c r="B84" s="45"/>
      <c r="C84" s="26" t="s">
        <v>12</v>
      </c>
      <c r="L84" s="3" t="str">
        <f>K5</f>
        <v>24-061-8</v>
      </c>
      <c r="AR84" s="45"/>
    </row>
    <row r="85" spans="1:91" s="4" customFormat="1" ht="37" customHeight="1">
      <c r="B85" s="46"/>
      <c r="C85" s="47" t="s">
        <v>14</v>
      </c>
      <c r="L85" s="286" t="str">
        <f>K6</f>
        <v>Novostavba mola na Horním rybníku v Zámecké zahradě v Teplicích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R85" s="46"/>
    </row>
    <row r="86" spans="1:91" s="1" customFormat="1" ht="7" customHeight="1">
      <c r="B86" s="29"/>
      <c r="AR86" s="29"/>
    </row>
    <row r="87" spans="1:91" s="1" customFormat="1" ht="12" customHeight="1">
      <c r="B87" s="29"/>
      <c r="C87" s="26" t="s">
        <v>18</v>
      </c>
      <c r="L87" s="48" t="str">
        <f>IF(K8="","",K8)</f>
        <v>Teplice</v>
      </c>
      <c r="AI87" s="26" t="s">
        <v>20</v>
      </c>
      <c r="AM87" s="288">
        <f>IF(AN8= "","",AN8)</f>
        <v>45860</v>
      </c>
      <c r="AN87" s="288"/>
      <c r="AR87" s="29"/>
    </row>
    <row r="88" spans="1:91" s="1" customFormat="1" ht="7" customHeight="1">
      <c r="B88" s="29"/>
      <c r="AR88" s="29"/>
    </row>
    <row r="89" spans="1:91" s="1" customFormat="1" ht="15.15" customHeight="1">
      <c r="B89" s="29"/>
      <c r="C89" s="26" t="s">
        <v>21</v>
      </c>
      <c r="L89" s="3" t="str">
        <f>IF(E11= "","",E11)</f>
        <v>Statutární město Teplice</v>
      </c>
      <c r="AI89" s="26" t="s">
        <v>27</v>
      </c>
      <c r="AM89" s="289" t="str">
        <f>IF(E17="","",E17)</f>
        <v>Sportovní projekty s.r.o.</v>
      </c>
      <c r="AN89" s="290"/>
      <c r="AO89" s="290"/>
      <c r="AP89" s="290"/>
      <c r="AR89" s="29"/>
      <c r="AS89" s="291" t="s">
        <v>53</v>
      </c>
      <c r="AT89" s="292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15" customHeight="1">
      <c r="B90" s="29"/>
      <c r="C90" s="26" t="s">
        <v>25</v>
      </c>
      <c r="L90" s="3" t="str">
        <f>IF(E14="","",E14)</f>
        <v xml:space="preserve"> </v>
      </c>
      <c r="AI90" s="26" t="s">
        <v>30</v>
      </c>
      <c r="AM90" s="289" t="str">
        <f>IF(E20="","",E20)</f>
        <v>F.Pecka</v>
      </c>
      <c r="AN90" s="290"/>
      <c r="AO90" s="290"/>
      <c r="AP90" s="290"/>
      <c r="AR90" s="29"/>
      <c r="AS90" s="293"/>
      <c r="AT90" s="294"/>
      <c r="BD90" s="53"/>
    </row>
    <row r="91" spans="1:91" s="1" customFormat="1" ht="10.75" customHeight="1">
      <c r="B91" s="29"/>
      <c r="AR91" s="29"/>
      <c r="AS91" s="293"/>
      <c r="AT91" s="294"/>
      <c r="BD91" s="53"/>
    </row>
    <row r="92" spans="1:91" s="1" customFormat="1" ht="29.25" customHeight="1">
      <c r="B92" s="29"/>
      <c r="C92" s="281" t="s">
        <v>54</v>
      </c>
      <c r="D92" s="282"/>
      <c r="E92" s="282"/>
      <c r="F92" s="282"/>
      <c r="G92" s="282"/>
      <c r="H92" s="54"/>
      <c r="I92" s="283" t="s">
        <v>55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5" t="s">
        <v>56</v>
      </c>
      <c r="AH92" s="282"/>
      <c r="AI92" s="282"/>
      <c r="AJ92" s="282"/>
      <c r="AK92" s="282"/>
      <c r="AL92" s="282"/>
      <c r="AM92" s="282"/>
      <c r="AN92" s="283" t="s">
        <v>57</v>
      </c>
      <c r="AO92" s="282"/>
      <c r="AP92" s="284"/>
      <c r="AQ92" s="55" t="s">
        <v>58</v>
      </c>
      <c r="AR92" s="29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75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" customHeight="1">
      <c r="B94" s="60"/>
      <c r="C94" s="61" t="s">
        <v>71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79">
        <f>ROUND(SUM(AG95:AG98),2)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64" t="s">
        <v>1</v>
      </c>
      <c r="AR94" s="60"/>
      <c r="AS94" s="65">
        <f>ROUND(SUM(AS95:AS98),2)</f>
        <v>0</v>
      </c>
      <c r="AT94" s="66">
        <f>ROUND(SUM(AV94:AW94),2)</f>
        <v>0</v>
      </c>
      <c r="AU94" s="67">
        <f>ROUND(SUM(AU95:AU98),5)</f>
        <v>1131.1243300000001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ROUND(SUM(AZ95:AZ98),2)</f>
        <v>0</v>
      </c>
      <c r="BA94" s="66">
        <f>ROUND(SUM(BA95:BA98),2)</f>
        <v>0</v>
      </c>
      <c r="BB94" s="66">
        <f>ROUND(SUM(BB95:BB98),2)</f>
        <v>0</v>
      </c>
      <c r="BC94" s="66">
        <f>ROUND(SUM(BC95:BC98),2)</f>
        <v>0</v>
      </c>
      <c r="BD94" s="68">
        <f>ROUND(SUM(BD95:BD98),2)</f>
        <v>0</v>
      </c>
      <c r="BS94" s="69" t="s">
        <v>72</v>
      </c>
      <c r="BT94" s="69" t="s">
        <v>73</v>
      </c>
      <c r="BU94" s="70" t="s">
        <v>74</v>
      </c>
      <c r="BV94" s="69" t="s">
        <v>75</v>
      </c>
      <c r="BW94" s="69" t="s">
        <v>4</v>
      </c>
      <c r="BX94" s="69" t="s">
        <v>76</v>
      </c>
      <c r="CL94" s="69" t="s">
        <v>1</v>
      </c>
    </row>
    <row r="95" spans="1:91" s="6" customFormat="1" ht="16.5" customHeight="1">
      <c r="A95" s="71" t="s">
        <v>77</v>
      </c>
      <c r="B95" s="72"/>
      <c r="C95" s="73"/>
      <c r="D95" s="278" t="s">
        <v>78</v>
      </c>
      <c r="E95" s="278"/>
      <c r="F95" s="278"/>
      <c r="G95" s="278"/>
      <c r="H95" s="278"/>
      <c r="I95" s="74"/>
      <c r="J95" s="278" t="s">
        <v>79</v>
      </c>
      <c r="K95" s="278"/>
      <c r="L95" s="278"/>
      <c r="M95" s="278"/>
      <c r="N95" s="278"/>
      <c r="O95" s="278"/>
      <c r="P95" s="278"/>
      <c r="Q95" s="278"/>
      <c r="R95" s="278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278"/>
      <c r="AF95" s="278"/>
      <c r="AG95" s="276">
        <f>'SO-00 - Stavební jímka pr...'!J30</f>
        <v>0</v>
      </c>
      <c r="AH95" s="277"/>
      <c r="AI95" s="277"/>
      <c r="AJ95" s="277"/>
      <c r="AK95" s="277"/>
      <c r="AL95" s="277"/>
      <c r="AM95" s="277"/>
      <c r="AN95" s="276">
        <f>SUM(AG95,AT95)</f>
        <v>0</v>
      </c>
      <c r="AO95" s="277"/>
      <c r="AP95" s="277"/>
      <c r="AQ95" s="75" t="s">
        <v>80</v>
      </c>
      <c r="AR95" s="72"/>
      <c r="AS95" s="76">
        <v>0</v>
      </c>
      <c r="AT95" s="77">
        <f>ROUND(SUM(AV95:AW95),2)</f>
        <v>0</v>
      </c>
      <c r="AU95" s="78">
        <f>'SO-00 - Stavební jímka pr...'!P127</f>
        <v>47.03275</v>
      </c>
      <c r="AV95" s="77">
        <f>'SO-00 - Stavební jímka pr...'!J33</f>
        <v>0</v>
      </c>
      <c r="AW95" s="77">
        <f>'SO-00 - Stavební jímka pr...'!J34</f>
        <v>0</v>
      </c>
      <c r="AX95" s="77">
        <f>'SO-00 - Stavební jímka pr...'!J35</f>
        <v>0</v>
      </c>
      <c r="AY95" s="77">
        <f>'SO-00 - Stavební jímka pr...'!J36</f>
        <v>0</v>
      </c>
      <c r="AZ95" s="77">
        <f>'SO-00 - Stavební jímka pr...'!F33</f>
        <v>0</v>
      </c>
      <c r="BA95" s="77">
        <f>'SO-00 - Stavební jímka pr...'!F34</f>
        <v>0</v>
      </c>
      <c r="BB95" s="77">
        <f>'SO-00 - Stavební jímka pr...'!F35</f>
        <v>0</v>
      </c>
      <c r="BC95" s="77">
        <f>'SO-00 - Stavební jímka pr...'!F36</f>
        <v>0</v>
      </c>
      <c r="BD95" s="79">
        <f>'SO-00 - Stavební jímka pr...'!F37</f>
        <v>0</v>
      </c>
      <c r="BT95" s="80" t="s">
        <v>81</v>
      </c>
      <c r="BV95" s="80" t="s">
        <v>75</v>
      </c>
      <c r="BW95" s="80" t="s">
        <v>82</v>
      </c>
      <c r="BX95" s="80" t="s">
        <v>4</v>
      </c>
      <c r="CL95" s="80" t="s">
        <v>1</v>
      </c>
      <c r="CM95" s="80" t="s">
        <v>83</v>
      </c>
    </row>
    <row r="96" spans="1:91" s="6" customFormat="1" ht="16.5" customHeight="1">
      <c r="A96" s="71" t="s">
        <v>77</v>
      </c>
      <c r="B96" s="72"/>
      <c r="C96" s="73"/>
      <c r="D96" s="278" t="s">
        <v>84</v>
      </c>
      <c r="E96" s="278"/>
      <c r="F96" s="278"/>
      <c r="G96" s="278"/>
      <c r="H96" s="278"/>
      <c r="I96" s="74"/>
      <c r="J96" s="278" t="s">
        <v>85</v>
      </c>
      <c r="K96" s="278"/>
      <c r="L96" s="278"/>
      <c r="M96" s="278"/>
      <c r="N96" s="278"/>
      <c r="O96" s="278"/>
      <c r="P96" s="278"/>
      <c r="Q96" s="278"/>
      <c r="R96" s="278"/>
      <c r="S96" s="278"/>
      <c r="T96" s="278"/>
      <c r="U96" s="278"/>
      <c r="V96" s="278"/>
      <c r="W96" s="278"/>
      <c r="X96" s="278"/>
      <c r="Y96" s="278"/>
      <c r="Z96" s="278"/>
      <c r="AA96" s="278"/>
      <c r="AB96" s="278"/>
      <c r="AC96" s="278"/>
      <c r="AD96" s="278"/>
      <c r="AE96" s="278"/>
      <c r="AF96" s="278"/>
      <c r="AG96" s="276">
        <f>'SO-01 - Molo'!J30</f>
        <v>0</v>
      </c>
      <c r="AH96" s="277"/>
      <c r="AI96" s="277"/>
      <c r="AJ96" s="277"/>
      <c r="AK96" s="277"/>
      <c r="AL96" s="277"/>
      <c r="AM96" s="277"/>
      <c r="AN96" s="276">
        <f>SUM(AG96,AT96)</f>
        <v>0</v>
      </c>
      <c r="AO96" s="277"/>
      <c r="AP96" s="277"/>
      <c r="AQ96" s="75" t="s">
        <v>80</v>
      </c>
      <c r="AR96" s="72"/>
      <c r="AS96" s="76">
        <v>0</v>
      </c>
      <c r="AT96" s="77">
        <f>ROUND(SUM(AV96:AW96),2)</f>
        <v>0</v>
      </c>
      <c r="AU96" s="78">
        <f>'SO-01 - Molo'!P133</f>
        <v>689.76882300000011</v>
      </c>
      <c r="AV96" s="77">
        <f>'SO-01 - Molo'!J33</f>
        <v>0</v>
      </c>
      <c r="AW96" s="77">
        <f>'SO-01 - Molo'!J34</f>
        <v>0</v>
      </c>
      <c r="AX96" s="77">
        <f>'SO-01 - Molo'!J35</f>
        <v>0</v>
      </c>
      <c r="AY96" s="77">
        <f>'SO-01 - Molo'!J36</f>
        <v>0</v>
      </c>
      <c r="AZ96" s="77">
        <f>'SO-01 - Molo'!F33</f>
        <v>0</v>
      </c>
      <c r="BA96" s="77">
        <f>'SO-01 - Molo'!F34</f>
        <v>0</v>
      </c>
      <c r="BB96" s="77">
        <f>'SO-01 - Molo'!F35</f>
        <v>0</v>
      </c>
      <c r="BC96" s="77">
        <f>'SO-01 - Molo'!F36</f>
        <v>0</v>
      </c>
      <c r="BD96" s="79">
        <f>'SO-01 - Molo'!F37</f>
        <v>0</v>
      </c>
      <c r="BT96" s="80" t="s">
        <v>81</v>
      </c>
      <c r="BV96" s="80" t="s">
        <v>75</v>
      </c>
      <c r="BW96" s="80" t="s">
        <v>86</v>
      </c>
      <c r="BX96" s="80" t="s">
        <v>4</v>
      </c>
      <c r="CL96" s="80" t="s">
        <v>1</v>
      </c>
      <c r="CM96" s="80" t="s">
        <v>83</v>
      </c>
    </row>
    <row r="97" spans="1:91" s="6" customFormat="1" ht="16.5" customHeight="1">
      <c r="A97" s="71" t="s">
        <v>77</v>
      </c>
      <c r="B97" s="72"/>
      <c r="C97" s="73"/>
      <c r="D97" s="278" t="s">
        <v>87</v>
      </c>
      <c r="E97" s="278"/>
      <c r="F97" s="278"/>
      <c r="G97" s="278"/>
      <c r="H97" s="278"/>
      <c r="I97" s="74"/>
      <c r="J97" s="278" t="s">
        <v>88</v>
      </c>
      <c r="K97" s="278"/>
      <c r="L97" s="278"/>
      <c r="M97" s="278"/>
      <c r="N97" s="278"/>
      <c r="O97" s="278"/>
      <c r="P97" s="278"/>
      <c r="Q97" s="278"/>
      <c r="R97" s="278"/>
      <c r="S97" s="278"/>
      <c r="T97" s="278"/>
      <c r="U97" s="278"/>
      <c r="V97" s="278"/>
      <c r="W97" s="278"/>
      <c r="X97" s="278"/>
      <c r="Y97" s="278"/>
      <c r="Z97" s="278"/>
      <c r="AA97" s="278"/>
      <c r="AB97" s="278"/>
      <c r="AC97" s="278"/>
      <c r="AD97" s="278"/>
      <c r="AE97" s="278"/>
      <c r="AF97" s="278"/>
      <c r="AG97" s="276">
        <f>'SO-02 - Chodníky'!J30</f>
        <v>0</v>
      </c>
      <c r="AH97" s="277"/>
      <c r="AI97" s="277"/>
      <c r="AJ97" s="277"/>
      <c r="AK97" s="277"/>
      <c r="AL97" s="277"/>
      <c r="AM97" s="277"/>
      <c r="AN97" s="276">
        <f>SUM(AG97,AT97)</f>
        <v>0</v>
      </c>
      <c r="AO97" s="277"/>
      <c r="AP97" s="277"/>
      <c r="AQ97" s="75" t="s">
        <v>80</v>
      </c>
      <c r="AR97" s="72"/>
      <c r="AS97" s="76">
        <v>0</v>
      </c>
      <c r="AT97" s="77">
        <f>ROUND(SUM(AV97:AW97),2)</f>
        <v>0</v>
      </c>
      <c r="AU97" s="78">
        <f>'SO-02 - Chodníky'!P133</f>
        <v>394.32276000000007</v>
      </c>
      <c r="AV97" s="77">
        <f>'SO-02 - Chodníky'!J33</f>
        <v>0</v>
      </c>
      <c r="AW97" s="77">
        <f>'SO-02 - Chodníky'!J34</f>
        <v>0</v>
      </c>
      <c r="AX97" s="77">
        <f>'SO-02 - Chodníky'!J35</f>
        <v>0</v>
      </c>
      <c r="AY97" s="77">
        <f>'SO-02 - Chodníky'!J36</f>
        <v>0</v>
      </c>
      <c r="AZ97" s="77">
        <f>'SO-02 - Chodníky'!F33</f>
        <v>0</v>
      </c>
      <c r="BA97" s="77">
        <f>'SO-02 - Chodníky'!F34</f>
        <v>0</v>
      </c>
      <c r="BB97" s="77">
        <f>'SO-02 - Chodníky'!F35</f>
        <v>0</v>
      </c>
      <c r="BC97" s="77">
        <f>'SO-02 - Chodníky'!F36</f>
        <v>0</v>
      </c>
      <c r="BD97" s="79">
        <f>'SO-02 - Chodníky'!F37</f>
        <v>0</v>
      </c>
      <c r="BT97" s="80" t="s">
        <v>81</v>
      </c>
      <c r="BV97" s="80" t="s">
        <v>75</v>
      </c>
      <c r="BW97" s="80" t="s">
        <v>89</v>
      </c>
      <c r="BX97" s="80" t="s">
        <v>4</v>
      </c>
      <c r="CL97" s="80" t="s">
        <v>1</v>
      </c>
      <c r="CM97" s="80" t="s">
        <v>83</v>
      </c>
    </row>
    <row r="98" spans="1:91" s="6" customFormat="1" ht="16.5" customHeight="1">
      <c r="A98" s="71" t="s">
        <v>77</v>
      </c>
      <c r="B98" s="72"/>
      <c r="C98" s="73"/>
      <c r="D98" s="278" t="s">
        <v>90</v>
      </c>
      <c r="E98" s="278"/>
      <c r="F98" s="278"/>
      <c r="G98" s="278"/>
      <c r="H98" s="278"/>
      <c r="I98" s="74"/>
      <c r="J98" s="278" t="s">
        <v>91</v>
      </c>
      <c r="K98" s="278"/>
      <c r="L98" s="278"/>
      <c r="M98" s="278"/>
      <c r="N98" s="278"/>
      <c r="O98" s="278"/>
      <c r="P98" s="278"/>
      <c r="Q98" s="278"/>
      <c r="R98" s="278"/>
      <c r="S98" s="278"/>
      <c r="T98" s="278"/>
      <c r="U98" s="278"/>
      <c r="V98" s="278"/>
      <c r="W98" s="278"/>
      <c r="X98" s="278"/>
      <c r="Y98" s="278"/>
      <c r="Z98" s="278"/>
      <c r="AA98" s="278"/>
      <c r="AB98" s="278"/>
      <c r="AC98" s="278"/>
      <c r="AD98" s="278"/>
      <c r="AE98" s="278"/>
      <c r="AF98" s="278"/>
      <c r="AG98" s="276">
        <f>'IO-01 - Rozvod NN'!J30</f>
        <v>0</v>
      </c>
      <c r="AH98" s="277"/>
      <c r="AI98" s="277"/>
      <c r="AJ98" s="277"/>
      <c r="AK98" s="277"/>
      <c r="AL98" s="277"/>
      <c r="AM98" s="277"/>
      <c r="AN98" s="276">
        <f>SUM(AG98,AT98)</f>
        <v>0</v>
      </c>
      <c r="AO98" s="277"/>
      <c r="AP98" s="277"/>
      <c r="AQ98" s="75" t="s">
        <v>92</v>
      </c>
      <c r="AR98" s="72"/>
      <c r="AS98" s="81">
        <v>0</v>
      </c>
      <c r="AT98" s="82">
        <f>ROUND(SUM(AV98:AW98),2)</f>
        <v>0</v>
      </c>
      <c r="AU98" s="83">
        <f>'IO-01 - Rozvod NN'!P118</f>
        <v>0</v>
      </c>
      <c r="AV98" s="82">
        <f>'IO-01 - Rozvod NN'!J33</f>
        <v>0</v>
      </c>
      <c r="AW98" s="82">
        <f>'IO-01 - Rozvod NN'!J34</f>
        <v>0</v>
      </c>
      <c r="AX98" s="82">
        <f>'IO-01 - Rozvod NN'!J35</f>
        <v>0</v>
      </c>
      <c r="AY98" s="82">
        <f>'IO-01 - Rozvod NN'!J36</f>
        <v>0</v>
      </c>
      <c r="AZ98" s="82">
        <f>'IO-01 - Rozvod NN'!F33</f>
        <v>0</v>
      </c>
      <c r="BA98" s="82">
        <f>'IO-01 - Rozvod NN'!F34</f>
        <v>0</v>
      </c>
      <c r="BB98" s="82">
        <f>'IO-01 - Rozvod NN'!F35</f>
        <v>0</v>
      </c>
      <c r="BC98" s="82">
        <f>'IO-01 - Rozvod NN'!F36</f>
        <v>0</v>
      </c>
      <c r="BD98" s="84">
        <f>'IO-01 - Rozvod NN'!F37</f>
        <v>0</v>
      </c>
      <c r="BT98" s="80" t="s">
        <v>81</v>
      </c>
      <c r="BV98" s="80" t="s">
        <v>75</v>
      </c>
      <c r="BW98" s="80" t="s">
        <v>93</v>
      </c>
      <c r="BX98" s="80" t="s">
        <v>4</v>
      </c>
      <c r="CL98" s="80" t="s">
        <v>1</v>
      </c>
      <c r="CM98" s="80" t="s">
        <v>83</v>
      </c>
    </row>
    <row r="99" spans="1:91" s="1" customFormat="1" ht="30" customHeight="1">
      <c r="B99" s="29"/>
      <c r="AR99" s="29"/>
    </row>
    <row r="100" spans="1:91" s="1" customFormat="1" ht="7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29"/>
    </row>
  </sheetData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N98:AP98"/>
    <mergeCell ref="AG98:AM98"/>
    <mergeCell ref="J98:AF98"/>
    <mergeCell ref="D98:H98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SO-00 - Stavební jímka pr...'!C2" display="/" xr:uid="{00000000-0004-0000-0000-000000000000}"/>
    <hyperlink ref="A96" location="'SO-01 - Molo'!C2" display="/" xr:uid="{00000000-0004-0000-0000-000001000000}"/>
    <hyperlink ref="A97" location="'SO-02 - Chodníky'!C2" display="/" xr:uid="{00000000-0004-0000-0000-000002000000}"/>
    <hyperlink ref="A98" location="'IO-01 - Rozvod N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7"/>
  <sheetViews>
    <sheetView showGridLines="0" workbookViewId="0">
      <selection activeCell="H250" sqref="H25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1" t="s">
        <v>5</v>
      </c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82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5" customHeight="1">
      <c r="B4" s="20"/>
      <c r="D4" s="21" t="s">
        <v>94</v>
      </c>
      <c r="L4" s="20"/>
      <c r="M4" s="85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26.25" customHeight="1">
      <c r="B7" s="20"/>
      <c r="E7" s="296" t="str">
        <f>'Rekapitulace stavby'!K6</f>
        <v>Novostavba mola na Horním rybníku v Zámecké zahradě v Teplicích</v>
      </c>
      <c r="F7" s="297"/>
      <c r="G7" s="297"/>
      <c r="H7" s="297"/>
      <c r="L7" s="20"/>
    </row>
    <row r="8" spans="2:46" s="1" customFormat="1" ht="12" customHeight="1">
      <c r="B8" s="29"/>
      <c r="D8" s="26" t="s">
        <v>95</v>
      </c>
      <c r="L8" s="29"/>
    </row>
    <row r="9" spans="2:46" s="1" customFormat="1" ht="16.5" customHeight="1">
      <c r="B9" s="29"/>
      <c r="E9" s="286" t="s">
        <v>96</v>
      </c>
      <c r="F9" s="295"/>
      <c r="G9" s="295"/>
      <c r="H9" s="295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45860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70" t="str">
        <f>'Rekapitulace stavby'!E14</f>
        <v xml:space="preserve"> </v>
      </c>
      <c r="F18" s="270"/>
      <c r="G18" s="270"/>
      <c r="H18" s="270"/>
      <c r="I18" s="26" t="s">
        <v>24</v>
      </c>
      <c r="J18" s="24" t="str">
        <f>'Rekapitulace stavby'!AN14</f>
        <v/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6"/>
      <c r="E27" s="272" t="s">
        <v>1</v>
      </c>
      <c r="F27" s="272"/>
      <c r="G27" s="272"/>
      <c r="H27" s="272"/>
      <c r="L27" s="86"/>
    </row>
    <row r="28" spans="2:12" s="1" customFormat="1" ht="7" customHeight="1">
      <c r="B28" s="29"/>
      <c r="L28" s="29"/>
    </row>
    <row r="29" spans="2:12" s="1" customFormat="1" ht="7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customHeight="1">
      <c r="B30" s="29"/>
      <c r="D30" s="87" t="s">
        <v>33</v>
      </c>
      <c r="J30" s="63">
        <f>ROUND(J127, 2)</f>
        <v>0</v>
      </c>
      <c r="L30" s="29"/>
    </row>
    <row r="31" spans="2:12" s="1" customFormat="1" ht="7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" customHeight="1">
      <c r="B33" s="29"/>
      <c r="D33" s="52" t="s">
        <v>37</v>
      </c>
      <c r="E33" s="26" t="s">
        <v>38</v>
      </c>
      <c r="F33" s="88">
        <f>ROUND((SUM(BE127:BE256)),  2)</f>
        <v>0</v>
      </c>
      <c r="I33" s="89">
        <v>0.21</v>
      </c>
      <c r="J33" s="88">
        <f>ROUND(((SUM(BE127:BE256))*I33),  2)</f>
        <v>0</v>
      </c>
      <c r="L33" s="29"/>
    </row>
    <row r="34" spans="2:12" s="1" customFormat="1" ht="14.4" customHeight="1">
      <c r="B34" s="29"/>
      <c r="E34" s="26" t="s">
        <v>39</v>
      </c>
      <c r="F34" s="88">
        <f>ROUND((SUM(BF127:BF256)),  2)</f>
        <v>0</v>
      </c>
      <c r="I34" s="89">
        <v>0.12</v>
      </c>
      <c r="J34" s="88">
        <f>ROUND(((SUM(BF127:BF256))*I34),  2)</f>
        <v>0</v>
      </c>
      <c r="L34" s="29"/>
    </row>
    <row r="35" spans="2:12" s="1" customFormat="1" ht="14.4" hidden="1" customHeight="1">
      <c r="B35" s="29"/>
      <c r="E35" s="26" t="s">
        <v>40</v>
      </c>
      <c r="F35" s="88">
        <f>ROUND((SUM(BG127:BG256)),  2)</f>
        <v>0</v>
      </c>
      <c r="I35" s="89">
        <v>0.21</v>
      </c>
      <c r="J35" s="88">
        <f>0</f>
        <v>0</v>
      </c>
      <c r="L35" s="29"/>
    </row>
    <row r="36" spans="2:12" s="1" customFormat="1" ht="14.4" hidden="1" customHeight="1">
      <c r="B36" s="29"/>
      <c r="E36" s="26" t="s">
        <v>41</v>
      </c>
      <c r="F36" s="88">
        <f>ROUND((SUM(BH127:BH256)),  2)</f>
        <v>0</v>
      </c>
      <c r="I36" s="89">
        <v>0.12</v>
      </c>
      <c r="J36" s="88">
        <f>0</f>
        <v>0</v>
      </c>
      <c r="L36" s="29"/>
    </row>
    <row r="37" spans="2:12" s="1" customFormat="1" ht="14.4" hidden="1" customHeight="1">
      <c r="B37" s="29"/>
      <c r="E37" s="26" t="s">
        <v>42</v>
      </c>
      <c r="F37" s="88">
        <f>ROUND((SUM(BI127:BI256)),  2)</f>
        <v>0</v>
      </c>
      <c r="I37" s="89">
        <v>0</v>
      </c>
      <c r="J37" s="88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4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" customHeight="1">
      <c r="B40" s="29"/>
      <c r="L40" s="29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7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5" customHeight="1">
      <c r="B82" s="29"/>
      <c r="C82" s="21" t="s">
        <v>97</v>
      </c>
      <c r="L82" s="29"/>
    </row>
    <row r="83" spans="2:47" s="1" customFormat="1" ht="7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26.25" customHeight="1">
      <c r="B85" s="29"/>
      <c r="E85" s="296" t="str">
        <f>E7</f>
        <v>Novostavba mola na Horním rybníku v Zámecké zahradě v Teplicích</v>
      </c>
      <c r="F85" s="297"/>
      <c r="G85" s="297"/>
      <c r="H85" s="297"/>
      <c r="L85" s="29"/>
    </row>
    <row r="86" spans="2:47" s="1" customFormat="1" ht="12" customHeight="1">
      <c r="B86" s="29"/>
      <c r="C86" s="26" t="s">
        <v>95</v>
      </c>
      <c r="L86" s="29"/>
    </row>
    <row r="87" spans="2:47" s="1" customFormat="1" ht="16.5" customHeight="1">
      <c r="B87" s="29"/>
      <c r="E87" s="286" t="str">
        <f>E9</f>
        <v>SO-00 - Stavební jímka pro molo</v>
      </c>
      <c r="F87" s="295"/>
      <c r="G87" s="295"/>
      <c r="H87" s="295"/>
      <c r="L87" s="29"/>
    </row>
    <row r="88" spans="2:47" s="1" customFormat="1" ht="7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Teplice</v>
      </c>
      <c r="I89" s="26" t="s">
        <v>20</v>
      </c>
      <c r="J89" s="49">
        <f>IF(J12="","",J12)</f>
        <v>45860</v>
      </c>
      <c r="L89" s="29"/>
    </row>
    <row r="90" spans="2:47" s="1" customFormat="1" ht="7" customHeight="1">
      <c r="B90" s="29"/>
      <c r="L90" s="29"/>
    </row>
    <row r="91" spans="2:47" s="1" customFormat="1" ht="25.65" customHeight="1">
      <c r="B91" s="29"/>
      <c r="C91" s="26" t="s">
        <v>21</v>
      </c>
      <c r="F91" s="24" t="str">
        <f>E15</f>
        <v>Statutární město Teplice</v>
      </c>
      <c r="I91" s="26" t="s">
        <v>27</v>
      </c>
      <c r="J91" s="27" t="str">
        <f>E21</f>
        <v>Sportovní projekty s.r.o.</v>
      </c>
      <c r="L91" s="29"/>
    </row>
    <row r="92" spans="2:47" s="1" customFormat="1" ht="15.15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F.Pecka</v>
      </c>
      <c r="L92" s="29"/>
    </row>
    <row r="93" spans="2:47" s="1" customFormat="1" ht="10.25" customHeight="1">
      <c r="B93" s="29"/>
      <c r="L93" s="29"/>
    </row>
    <row r="94" spans="2:47" s="1" customFormat="1" ht="29.25" customHeight="1">
      <c r="B94" s="29"/>
      <c r="C94" s="98" t="s">
        <v>98</v>
      </c>
      <c r="D94" s="90"/>
      <c r="E94" s="90"/>
      <c r="F94" s="90"/>
      <c r="G94" s="90"/>
      <c r="H94" s="90"/>
      <c r="I94" s="90"/>
      <c r="J94" s="99" t="s">
        <v>99</v>
      </c>
      <c r="K94" s="90"/>
      <c r="L94" s="29"/>
    </row>
    <row r="95" spans="2:47" s="1" customFormat="1" ht="10.25" customHeight="1">
      <c r="B95" s="29"/>
      <c r="L95" s="29"/>
    </row>
    <row r="96" spans="2:47" s="1" customFormat="1" ht="22.75" customHeight="1">
      <c r="B96" s="29"/>
      <c r="C96" s="100" t="s">
        <v>100</v>
      </c>
      <c r="J96" s="63">
        <f>J127</f>
        <v>0</v>
      </c>
      <c r="L96" s="29"/>
      <c r="AU96" s="17" t="s">
        <v>101</v>
      </c>
    </row>
    <row r="97" spans="2:12" s="8" customFormat="1" ht="25" customHeight="1">
      <c r="B97" s="101"/>
      <c r="D97" s="102" t="s">
        <v>102</v>
      </c>
      <c r="E97" s="103"/>
      <c r="F97" s="103"/>
      <c r="G97" s="103"/>
      <c r="H97" s="103"/>
      <c r="I97" s="103"/>
      <c r="J97" s="104">
        <f>J128</f>
        <v>0</v>
      </c>
      <c r="L97" s="101"/>
    </row>
    <row r="98" spans="2:12" s="9" customFormat="1" ht="19.899999999999999" customHeight="1">
      <c r="B98" s="105"/>
      <c r="D98" s="106" t="s">
        <v>103</v>
      </c>
      <c r="E98" s="107"/>
      <c r="F98" s="107"/>
      <c r="G98" s="107"/>
      <c r="H98" s="107"/>
      <c r="I98" s="107"/>
      <c r="J98" s="108">
        <f>J129</f>
        <v>0</v>
      </c>
      <c r="L98" s="105"/>
    </row>
    <row r="99" spans="2:12" s="9" customFormat="1" ht="19.899999999999999" customHeight="1">
      <c r="B99" s="105"/>
      <c r="D99" s="106" t="s">
        <v>104</v>
      </c>
      <c r="E99" s="107"/>
      <c r="F99" s="107"/>
      <c r="G99" s="107"/>
      <c r="H99" s="107"/>
      <c r="I99" s="107"/>
      <c r="J99" s="108">
        <f>J191</f>
        <v>0</v>
      </c>
      <c r="L99" s="105"/>
    </row>
    <row r="100" spans="2:12" s="9" customFormat="1" ht="19.899999999999999" customHeight="1">
      <c r="B100" s="105"/>
      <c r="D100" s="106" t="s">
        <v>105</v>
      </c>
      <c r="E100" s="107"/>
      <c r="F100" s="107"/>
      <c r="G100" s="107"/>
      <c r="H100" s="107"/>
      <c r="I100" s="107"/>
      <c r="J100" s="108">
        <f>J200</f>
        <v>0</v>
      </c>
      <c r="L100" s="105"/>
    </row>
    <row r="101" spans="2:12" s="9" customFormat="1" ht="19.899999999999999" customHeight="1">
      <c r="B101" s="105"/>
      <c r="D101" s="106" t="s">
        <v>106</v>
      </c>
      <c r="E101" s="107"/>
      <c r="F101" s="107"/>
      <c r="G101" s="107"/>
      <c r="H101" s="107"/>
      <c r="I101" s="107"/>
      <c r="J101" s="108">
        <f>J225</f>
        <v>0</v>
      </c>
      <c r="L101" s="105"/>
    </row>
    <row r="102" spans="2:12" s="9" customFormat="1" ht="19.899999999999999" customHeight="1">
      <c r="B102" s="105"/>
      <c r="D102" s="106" t="s">
        <v>107</v>
      </c>
      <c r="E102" s="107"/>
      <c r="F102" s="107"/>
      <c r="G102" s="107"/>
      <c r="H102" s="107"/>
      <c r="I102" s="107"/>
      <c r="J102" s="108">
        <f>J233</f>
        <v>0</v>
      </c>
      <c r="L102" s="105"/>
    </row>
    <row r="103" spans="2:12" s="8" customFormat="1" ht="25" customHeight="1">
      <c r="B103" s="101"/>
      <c r="D103" s="102" t="s">
        <v>108</v>
      </c>
      <c r="E103" s="103"/>
      <c r="F103" s="103"/>
      <c r="G103" s="103"/>
      <c r="H103" s="103"/>
      <c r="I103" s="103"/>
      <c r="J103" s="104">
        <f>J240</f>
        <v>0</v>
      </c>
      <c r="L103" s="101"/>
    </row>
    <row r="104" spans="2:12" s="9" customFormat="1" ht="19.899999999999999" customHeight="1">
      <c r="B104" s="105"/>
      <c r="D104" s="106" t="s">
        <v>109</v>
      </c>
      <c r="E104" s="107"/>
      <c r="F104" s="107"/>
      <c r="G104" s="107"/>
      <c r="H104" s="107"/>
      <c r="I104" s="107"/>
      <c r="J104" s="108">
        <f>J241</f>
        <v>0</v>
      </c>
      <c r="L104" s="105"/>
    </row>
    <row r="105" spans="2:12" s="8" customFormat="1" ht="25" customHeight="1">
      <c r="B105" s="101"/>
      <c r="D105" s="102" t="s">
        <v>110</v>
      </c>
      <c r="E105" s="103"/>
      <c r="F105" s="103"/>
      <c r="G105" s="103"/>
      <c r="H105" s="103"/>
      <c r="I105" s="103"/>
      <c r="J105" s="104">
        <f>J248</f>
        <v>0</v>
      </c>
      <c r="L105" s="101"/>
    </row>
    <row r="106" spans="2:12" s="9" customFormat="1" ht="19.899999999999999" customHeight="1">
      <c r="B106" s="105"/>
      <c r="D106" s="106" t="s">
        <v>111</v>
      </c>
      <c r="E106" s="107"/>
      <c r="F106" s="107"/>
      <c r="G106" s="107"/>
      <c r="H106" s="107"/>
      <c r="I106" s="107"/>
      <c r="J106" s="108">
        <f>J249</f>
        <v>0</v>
      </c>
      <c r="L106" s="105"/>
    </row>
    <row r="107" spans="2:12" s="9" customFormat="1" ht="19.899999999999999" customHeight="1">
      <c r="B107" s="105"/>
      <c r="D107" s="106" t="s">
        <v>112</v>
      </c>
      <c r="E107" s="107"/>
      <c r="F107" s="107"/>
      <c r="G107" s="107"/>
      <c r="H107" s="107"/>
      <c r="I107" s="107"/>
      <c r="J107" s="108">
        <f>J251</f>
        <v>0</v>
      </c>
      <c r="L107" s="105"/>
    </row>
    <row r="108" spans="2:12" s="1" customFormat="1" ht="21.75" customHeight="1">
      <c r="B108" s="29"/>
      <c r="L108" s="29"/>
    </row>
    <row r="109" spans="2:12" s="1" customFormat="1" ht="7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9"/>
    </row>
    <row r="113" spans="2:63" s="1" customFormat="1" ht="7" customHeight="1"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29"/>
    </row>
    <row r="114" spans="2:63" s="1" customFormat="1" ht="25" customHeight="1">
      <c r="B114" s="29"/>
      <c r="C114" s="21" t="s">
        <v>113</v>
      </c>
      <c r="L114" s="29"/>
    </row>
    <row r="115" spans="2:63" s="1" customFormat="1" ht="7" customHeight="1">
      <c r="B115" s="29"/>
      <c r="L115" s="29"/>
    </row>
    <row r="116" spans="2:63" s="1" customFormat="1" ht="12" customHeight="1">
      <c r="B116" s="29"/>
      <c r="C116" s="26" t="s">
        <v>14</v>
      </c>
      <c r="L116" s="29"/>
    </row>
    <row r="117" spans="2:63" s="1" customFormat="1" ht="26.25" customHeight="1">
      <c r="B117" s="29"/>
      <c r="E117" s="296" t="str">
        <f>E7</f>
        <v>Novostavba mola na Horním rybníku v Zámecké zahradě v Teplicích</v>
      </c>
      <c r="F117" s="297"/>
      <c r="G117" s="297"/>
      <c r="H117" s="297"/>
      <c r="L117" s="29"/>
    </row>
    <row r="118" spans="2:63" s="1" customFormat="1" ht="12" customHeight="1">
      <c r="B118" s="29"/>
      <c r="C118" s="26" t="s">
        <v>95</v>
      </c>
      <c r="L118" s="29"/>
    </row>
    <row r="119" spans="2:63" s="1" customFormat="1" ht="16.5" customHeight="1">
      <c r="B119" s="29"/>
      <c r="E119" s="286" t="str">
        <f>E9</f>
        <v>SO-00 - Stavební jímka pro molo</v>
      </c>
      <c r="F119" s="295"/>
      <c r="G119" s="295"/>
      <c r="H119" s="295"/>
      <c r="L119" s="29"/>
    </row>
    <row r="120" spans="2:63" s="1" customFormat="1" ht="7" customHeight="1">
      <c r="B120" s="29"/>
      <c r="L120" s="29"/>
    </row>
    <row r="121" spans="2:63" s="1" customFormat="1" ht="12" customHeight="1">
      <c r="B121" s="29"/>
      <c r="C121" s="26" t="s">
        <v>18</v>
      </c>
      <c r="F121" s="24" t="str">
        <f>F12</f>
        <v>Teplice</v>
      </c>
      <c r="I121" s="26" t="s">
        <v>20</v>
      </c>
      <c r="J121" s="49">
        <f>IF(J12="","",J12)</f>
        <v>45860</v>
      </c>
      <c r="L121" s="29"/>
    </row>
    <row r="122" spans="2:63" s="1" customFormat="1" ht="7" customHeight="1">
      <c r="B122" s="29"/>
      <c r="L122" s="29"/>
    </row>
    <row r="123" spans="2:63" s="1" customFormat="1" ht="25.65" customHeight="1">
      <c r="B123" s="29"/>
      <c r="C123" s="26" t="s">
        <v>21</v>
      </c>
      <c r="F123" s="24" t="str">
        <f>E15</f>
        <v>Statutární město Teplice</v>
      </c>
      <c r="I123" s="26" t="s">
        <v>27</v>
      </c>
      <c r="J123" s="27" t="str">
        <f>E21</f>
        <v>Sportovní projekty s.r.o.</v>
      </c>
      <c r="L123" s="29"/>
    </row>
    <row r="124" spans="2:63" s="1" customFormat="1" ht="15.15" customHeight="1">
      <c r="B124" s="29"/>
      <c r="C124" s="26" t="s">
        <v>25</v>
      </c>
      <c r="F124" s="24" t="str">
        <f>IF(E18="","",E18)</f>
        <v xml:space="preserve"> </v>
      </c>
      <c r="I124" s="26" t="s">
        <v>30</v>
      </c>
      <c r="J124" s="27" t="str">
        <f>E24</f>
        <v>F.Pecka</v>
      </c>
      <c r="L124" s="29"/>
    </row>
    <row r="125" spans="2:63" s="1" customFormat="1" ht="10.25" customHeight="1">
      <c r="B125" s="29"/>
      <c r="L125" s="29"/>
    </row>
    <row r="126" spans="2:63" s="10" customFormat="1" ht="29.25" customHeight="1">
      <c r="B126" s="109"/>
      <c r="C126" s="110" t="s">
        <v>114</v>
      </c>
      <c r="D126" s="111" t="s">
        <v>58</v>
      </c>
      <c r="E126" s="111" t="s">
        <v>54</v>
      </c>
      <c r="F126" s="111" t="s">
        <v>55</v>
      </c>
      <c r="G126" s="111" t="s">
        <v>115</v>
      </c>
      <c r="H126" s="111" t="s">
        <v>116</v>
      </c>
      <c r="I126" s="111" t="s">
        <v>117</v>
      </c>
      <c r="J126" s="112" t="s">
        <v>99</v>
      </c>
      <c r="K126" s="113" t="s">
        <v>118</v>
      </c>
      <c r="L126" s="109"/>
      <c r="M126" s="56" t="s">
        <v>1</v>
      </c>
      <c r="N126" s="57" t="s">
        <v>37</v>
      </c>
      <c r="O126" s="57" t="s">
        <v>119</v>
      </c>
      <c r="P126" s="57" t="s">
        <v>120</v>
      </c>
      <c r="Q126" s="57" t="s">
        <v>121</v>
      </c>
      <c r="R126" s="57" t="s">
        <v>122</v>
      </c>
      <c r="S126" s="57" t="s">
        <v>123</v>
      </c>
      <c r="T126" s="58" t="s">
        <v>124</v>
      </c>
    </row>
    <row r="127" spans="2:63" s="1" customFormat="1" ht="22.75" customHeight="1">
      <c r="B127" s="29"/>
      <c r="C127" s="61" t="s">
        <v>125</v>
      </c>
      <c r="J127" s="114">
        <f>BK127</f>
        <v>0</v>
      </c>
      <c r="L127" s="29"/>
      <c r="M127" s="59"/>
      <c r="N127" s="50"/>
      <c r="O127" s="50"/>
      <c r="P127" s="115">
        <f>P128+P240+P248</f>
        <v>47.03275</v>
      </c>
      <c r="Q127" s="50"/>
      <c r="R127" s="115">
        <f>R128+R240+R248</f>
        <v>0.12</v>
      </c>
      <c r="S127" s="50"/>
      <c r="T127" s="116">
        <f>T128+T240+T248</f>
        <v>0</v>
      </c>
      <c r="AT127" s="17" t="s">
        <v>72</v>
      </c>
      <c r="AU127" s="17" t="s">
        <v>101</v>
      </c>
      <c r="BK127" s="117">
        <f>BK128+BK240+BK248</f>
        <v>0</v>
      </c>
    </row>
    <row r="128" spans="2:63" s="11" customFormat="1" ht="25.9" customHeight="1">
      <c r="B128" s="118"/>
      <c r="D128" s="119" t="s">
        <v>72</v>
      </c>
      <c r="E128" s="120" t="s">
        <v>126</v>
      </c>
      <c r="F128" s="120" t="s">
        <v>127</v>
      </c>
      <c r="J128" s="121">
        <f>BK128</f>
        <v>0</v>
      </c>
      <c r="L128" s="118"/>
      <c r="M128" s="122"/>
      <c r="P128" s="123">
        <f>P129+P191+P200+P225+P233</f>
        <v>47.03275</v>
      </c>
      <c r="R128" s="123">
        <f>R129+R191+R200+R225+R233</f>
        <v>0</v>
      </c>
      <c r="T128" s="124">
        <f>T129+T191+T200+T225+T233</f>
        <v>0</v>
      </c>
      <c r="AR128" s="119" t="s">
        <v>81</v>
      </c>
      <c r="AT128" s="125" t="s">
        <v>72</v>
      </c>
      <c r="AU128" s="125" t="s">
        <v>73</v>
      </c>
      <c r="AY128" s="119" t="s">
        <v>128</v>
      </c>
      <c r="BK128" s="126">
        <f>BK129+BK191+BK200+BK225+BK233</f>
        <v>0</v>
      </c>
    </row>
    <row r="129" spans="2:65" s="11" customFormat="1" ht="22.75" customHeight="1">
      <c r="B129" s="118"/>
      <c r="D129" s="119" t="s">
        <v>72</v>
      </c>
      <c r="E129" s="127" t="s">
        <v>81</v>
      </c>
      <c r="F129" s="127" t="s">
        <v>129</v>
      </c>
      <c r="J129" s="128">
        <f>BK129</f>
        <v>0</v>
      </c>
      <c r="L129" s="118"/>
      <c r="M129" s="122"/>
      <c r="P129" s="123">
        <f>SUM(P130:P190)</f>
        <v>47.03275</v>
      </c>
      <c r="R129" s="123">
        <f>SUM(R130:R190)</f>
        <v>0</v>
      </c>
      <c r="T129" s="124">
        <f>SUM(T130:T190)</f>
        <v>0</v>
      </c>
      <c r="AR129" s="119" t="s">
        <v>81</v>
      </c>
      <c r="AT129" s="125" t="s">
        <v>72</v>
      </c>
      <c r="AU129" s="125" t="s">
        <v>81</v>
      </c>
      <c r="AY129" s="119" t="s">
        <v>128</v>
      </c>
      <c r="BK129" s="126">
        <f>SUM(BK130:BK190)</f>
        <v>0</v>
      </c>
    </row>
    <row r="130" spans="2:65" s="1" customFormat="1" ht="49" customHeight="1">
      <c r="B130" s="129"/>
      <c r="C130" s="130" t="s">
        <v>81</v>
      </c>
      <c r="D130" s="130" t="s">
        <v>130</v>
      </c>
      <c r="E130" s="131" t="s">
        <v>131</v>
      </c>
      <c r="F130" s="132" t="s">
        <v>132</v>
      </c>
      <c r="G130" s="133" t="s">
        <v>133</v>
      </c>
      <c r="H130" s="134">
        <v>210</v>
      </c>
      <c r="I130" s="135"/>
      <c r="J130" s="135">
        <f>ROUND(I130*H130,2)</f>
        <v>0</v>
      </c>
      <c r="K130" s="136"/>
      <c r="L130" s="29"/>
      <c r="M130" s="137" t="s">
        <v>1</v>
      </c>
      <c r="N130" s="138" t="s">
        <v>38</v>
      </c>
      <c r="O130" s="139">
        <v>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134</v>
      </c>
      <c r="AT130" s="141" t="s">
        <v>130</v>
      </c>
      <c r="AU130" s="141" t="s">
        <v>83</v>
      </c>
      <c r="AY130" s="17" t="s">
        <v>128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7" t="s">
        <v>81</v>
      </c>
      <c r="BK130" s="142">
        <f>ROUND(I130*H130,2)</f>
        <v>0</v>
      </c>
      <c r="BL130" s="17" t="s">
        <v>134</v>
      </c>
      <c r="BM130" s="141" t="s">
        <v>135</v>
      </c>
    </row>
    <row r="131" spans="2:65" s="12" customFormat="1">
      <c r="B131" s="143"/>
      <c r="D131" s="144" t="s">
        <v>136</v>
      </c>
      <c r="E131" s="145" t="s">
        <v>1</v>
      </c>
      <c r="F131" s="146" t="s">
        <v>137</v>
      </c>
      <c r="H131" s="145" t="s">
        <v>1</v>
      </c>
      <c r="L131" s="143"/>
      <c r="M131" s="147"/>
      <c r="T131" s="148"/>
      <c r="AT131" s="145" t="s">
        <v>136</v>
      </c>
      <c r="AU131" s="145" t="s">
        <v>83</v>
      </c>
      <c r="AV131" s="12" t="s">
        <v>81</v>
      </c>
      <c r="AW131" s="12" t="s">
        <v>29</v>
      </c>
      <c r="AX131" s="12" t="s">
        <v>73</v>
      </c>
      <c r="AY131" s="145" t="s">
        <v>128</v>
      </c>
    </row>
    <row r="132" spans="2:65" s="12" customFormat="1" ht="20">
      <c r="B132" s="143"/>
      <c r="D132" s="144" t="s">
        <v>136</v>
      </c>
      <c r="E132" s="145" t="s">
        <v>1</v>
      </c>
      <c r="F132" s="146" t="s">
        <v>138</v>
      </c>
      <c r="H132" s="145" t="s">
        <v>1</v>
      </c>
      <c r="L132" s="143"/>
      <c r="M132" s="147"/>
      <c r="T132" s="148"/>
      <c r="AT132" s="145" t="s">
        <v>136</v>
      </c>
      <c r="AU132" s="145" t="s">
        <v>83</v>
      </c>
      <c r="AV132" s="12" t="s">
        <v>81</v>
      </c>
      <c r="AW132" s="12" t="s">
        <v>29</v>
      </c>
      <c r="AX132" s="12" t="s">
        <v>73</v>
      </c>
      <c r="AY132" s="145" t="s">
        <v>128</v>
      </c>
    </row>
    <row r="133" spans="2:65" s="13" customFormat="1">
      <c r="B133" s="149"/>
      <c r="D133" s="144" t="s">
        <v>136</v>
      </c>
      <c r="E133" s="150" t="s">
        <v>1</v>
      </c>
      <c r="F133" s="151" t="s">
        <v>139</v>
      </c>
      <c r="H133" s="152">
        <v>210</v>
      </c>
      <c r="L133" s="149"/>
      <c r="M133" s="153"/>
      <c r="T133" s="154"/>
      <c r="AT133" s="150" t="s">
        <v>136</v>
      </c>
      <c r="AU133" s="150" t="s">
        <v>83</v>
      </c>
      <c r="AV133" s="13" t="s">
        <v>83</v>
      </c>
      <c r="AW133" s="13" t="s">
        <v>29</v>
      </c>
      <c r="AX133" s="13" t="s">
        <v>73</v>
      </c>
      <c r="AY133" s="150" t="s">
        <v>128</v>
      </c>
    </row>
    <row r="134" spans="2:65" s="14" customFormat="1">
      <c r="B134" s="155"/>
      <c r="D134" s="144" t="s">
        <v>136</v>
      </c>
      <c r="E134" s="156" t="s">
        <v>1</v>
      </c>
      <c r="F134" s="157" t="s">
        <v>140</v>
      </c>
      <c r="H134" s="158">
        <v>210</v>
      </c>
      <c r="L134" s="155"/>
      <c r="M134" s="159"/>
      <c r="T134" s="160"/>
      <c r="AT134" s="156" t="s">
        <v>136</v>
      </c>
      <c r="AU134" s="156" t="s">
        <v>83</v>
      </c>
      <c r="AV134" s="14" t="s">
        <v>134</v>
      </c>
      <c r="AW134" s="14" t="s">
        <v>29</v>
      </c>
      <c r="AX134" s="14" t="s">
        <v>81</v>
      </c>
      <c r="AY134" s="156" t="s">
        <v>128</v>
      </c>
    </row>
    <row r="135" spans="2:65" s="1" customFormat="1" ht="33" customHeight="1">
      <c r="B135" s="129"/>
      <c r="C135" s="130" t="s">
        <v>83</v>
      </c>
      <c r="D135" s="130" t="s">
        <v>130</v>
      </c>
      <c r="E135" s="131" t="s">
        <v>141</v>
      </c>
      <c r="F135" s="132" t="s">
        <v>142</v>
      </c>
      <c r="G135" s="133" t="s">
        <v>143</v>
      </c>
      <c r="H135" s="134">
        <v>480</v>
      </c>
      <c r="I135" s="135"/>
      <c r="J135" s="135">
        <f>ROUND(I135*H135,2)</f>
        <v>0</v>
      </c>
      <c r="K135" s="136"/>
      <c r="L135" s="29"/>
      <c r="M135" s="137" t="s">
        <v>1</v>
      </c>
      <c r="N135" s="138" t="s">
        <v>38</v>
      </c>
      <c r="O135" s="139">
        <v>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134</v>
      </c>
      <c r="AT135" s="141" t="s">
        <v>130</v>
      </c>
      <c r="AU135" s="141" t="s">
        <v>83</v>
      </c>
      <c r="AY135" s="17" t="s">
        <v>128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7" t="s">
        <v>81</v>
      </c>
      <c r="BK135" s="142">
        <f>ROUND(I135*H135,2)</f>
        <v>0</v>
      </c>
      <c r="BL135" s="17" t="s">
        <v>134</v>
      </c>
      <c r="BM135" s="141" t="s">
        <v>144</v>
      </c>
    </row>
    <row r="136" spans="2:65" s="12" customFormat="1">
      <c r="B136" s="143"/>
      <c r="D136" s="144" t="s">
        <v>136</v>
      </c>
      <c r="E136" s="145" t="s">
        <v>1</v>
      </c>
      <c r="F136" s="146" t="s">
        <v>145</v>
      </c>
      <c r="H136" s="145" t="s">
        <v>1</v>
      </c>
      <c r="L136" s="143"/>
      <c r="M136" s="147"/>
      <c r="T136" s="148"/>
      <c r="AT136" s="145" t="s">
        <v>136</v>
      </c>
      <c r="AU136" s="145" t="s">
        <v>83</v>
      </c>
      <c r="AV136" s="12" t="s">
        <v>81</v>
      </c>
      <c r="AW136" s="12" t="s">
        <v>29</v>
      </c>
      <c r="AX136" s="12" t="s">
        <v>73</v>
      </c>
      <c r="AY136" s="145" t="s">
        <v>128</v>
      </c>
    </row>
    <row r="137" spans="2:65" s="12" customFormat="1">
      <c r="B137" s="143"/>
      <c r="D137" s="144" t="s">
        <v>136</v>
      </c>
      <c r="E137" s="145" t="s">
        <v>1</v>
      </c>
      <c r="F137" s="146" t="s">
        <v>146</v>
      </c>
      <c r="H137" s="145" t="s">
        <v>1</v>
      </c>
      <c r="L137" s="143"/>
      <c r="M137" s="147"/>
      <c r="T137" s="148"/>
      <c r="AT137" s="145" t="s">
        <v>136</v>
      </c>
      <c r="AU137" s="145" t="s">
        <v>83</v>
      </c>
      <c r="AV137" s="12" t="s">
        <v>81</v>
      </c>
      <c r="AW137" s="12" t="s">
        <v>29</v>
      </c>
      <c r="AX137" s="12" t="s">
        <v>73</v>
      </c>
      <c r="AY137" s="145" t="s">
        <v>128</v>
      </c>
    </row>
    <row r="138" spans="2:65" s="13" customFormat="1">
      <c r="B138" s="149"/>
      <c r="D138" s="144" t="s">
        <v>136</v>
      </c>
      <c r="E138" s="150" t="s">
        <v>1</v>
      </c>
      <c r="F138" s="151" t="s">
        <v>147</v>
      </c>
      <c r="H138" s="152">
        <v>480</v>
      </c>
      <c r="L138" s="149"/>
      <c r="M138" s="153"/>
      <c r="T138" s="154"/>
      <c r="AT138" s="150" t="s">
        <v>136</v>
      </c>
      <c r="AU138" s="150" t="s">
        <v>83</v>
      </c>
      <c r="AV138" s="13" t="s">
        <v>83</v>
      </c>
      <c r="AW138" s="13" t="s">
        <v>29</v>
      </c>
      <c r="AX138" s="13" t="s">
        <v>73</v>
      </c>
      <c r="AY138" s="150" t="s">
        <v>128</v>
      </c>
    </row>
    <row r="139" spans="2:65" s="14" customFormat="1">
      <c r="B139" s="155"/>
      <c r="D139" s="144" t="s">
        <v>136</v>
      </c>
      <c r="E139" s="156" t="s">
        <v>1</v>
      </c>
      <c r="F139" s="157" t="s">
        <v>140</v>
      </c>
      <c r="H139" s="158">
        <v>480</v>
      </c>
      <c r="L139" s="155"/>
      <c r="M139" s="159"/>
      <c r="T139" s="160"/>
      <c r="AT139" s="156" t="s">
        <v>136</v>
      </c>
      <c r="AU139" s="156" t="s">
        <v>83</v>
      </c>
      <c r="AV139" s="14" t="s">
        <v>134</v>
      </c>
      <c r="AW139" s="14" t="s">
        <v>29</v>
      </c>
      <c r="AX139" s="14" t="s">
        <v>81</v>
      </c>
      <c r="AY139" s="156" t="s">
        <v>128</v>
      </c>
    </row>
    <row r="140" spans="2:65" s="1" customFormat="1" ht="37.75" customHeight="1">
      <c r="B140" s="129"/>
      <c r="C140" s="130" t="s">
        <v>148</v>
      </c>
      <c r="D140" s="130" t="s">
        <v>130</v>
      </c>
      <c r="E140" s="131" t="s">
        <v>149</v>
      </c>
      <c r="F140" s="132" t="s">
        <v>150</v>
      </c>
      <c r="G140" s="133" t="s">
        <v>151</v>
      </c>
      <c r="H140" s="134">
        <v>20</v>
      </c>
      <c r="I140" s="135"/>
      <c r="J140" s="135">
        <f>ROUND(I140*H140,2)</f>
        <v>0</v>
      </c>
      <c r="K140" s="136"/>
      <c r="L140" s="29"/>
      <c r="M140" s="137" t="s">
        <v>1</v>
      </c>
      <c r="N140" s="138" t="s">
        <v>38</v>
      </c>
      <c r="O140" s="139">
        <v>0</v>
      </c>
      <c r="P140" s="139">
        <f>O140*H140</f>
        <v>0</v>
      </c>
      <c r="Q140" s="139">
        <v>0</v>
      </c>
      <c r="R140" s="139">
        <f>Q140*H140</f>
        <v>0</v>
      </c>
      <c r="S140" s="139">
        <v>0</v>
      </c>
      <c r="T140" s="140">
        <f>S140*H140</f>
        <v>0</v>
      </c>
      <c r="AR140" s="141" t="s">
        <v>134</v>
      </c>
      <c r="AT140" s="141" t="s">
        <v>130</v>
      </c>
      <c r="AU140" s="141" t="s">
        <v>83</v>
      </c>
      <c r="AY140" s="17" t="s">
        <v>128</v>
      </c>
      <c r="BE140" s="142">
        <f>IF(N140="základní",J140,0)</f>
        <v>0</v>
      </c>
      <c r="BF140" s="142">
        <f>IF(N140="snížená",J140,0)</f>
        <v>0</v>
      </c>
      <c r="BG140" s="142">
        <f>IF(N140="zákl. přenesená",J140,0)</f>
        <v>0</v>
      </c>
      <c r="BH140" s="142">
        <f>IF(N140="sníž. přenesená",J140,0)</f>
        <v>0</v>
      </c>
      <c r="BI140" s="142">
        <f>IF(N140="nulová",J140,0)</f>
        <v>0</v>
      </c>
      <c r="BJ140" s="17" t="s">
        <v>81</v>
      </c>
      <c r="BK140" s="142">
        <f>ROUND(I140*H140,2)</f>
        <v>0</v>
      </c>
      <c r="BL140" s="17" t="s">
        <v>134</v>
      </c>
      <c r="BM140" s="141" t="s">
        <v>152</v>
      </c>
    </row>
    <row r="141" spans="2:65" s="1" customFormat="1" ht="24.15" customHeight="1">
      <c r="B141" s="129"/>
      <c r="C141" s="130" t="s">
        <v>134</v>
      </c>
      <c r="D141" s="130" t="s">
        <v>130</v>
      </c>
      <c r="E141" s="131" t="s">
        <v>153</v>
      </c>
      <c r="F141" s="132" t="s">
        <v>154</v>
      </c>
      <c r="G141" s="133" t="s">
        <v>155</v>
      </c>
      <c r="H141" s="134">
        <v>1</v>
      </c>
      <c r="I141" s="135"/>
      <c r="J141" s="135">
        <f>ROUND(I141*H141,2)</f>
        <v>0</v>
      </c>
      <c r="K141" s="136"/>
      <c r="L141" s="29"/>
      <c r="M141" s="137" t="s">
        <v>1</v>
      </c>
      <c r="N141" s="138" t="s">
        <v>38</v>
      </c>
      <c r="O141" s="139">
        <v>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134</v>
      </c>
      <c r="AT141" s="141" t="s">
        <v>130</v>
      </c>
      <c r="AU141" s="141" t="s">
        <v>83</v>
      </c>
      <c r="AY141" s="17" t="s">
        <v>128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7" t="s">
        <v>81</v>
      </c>
      <c r="BK141" s="142">
        <f>ROUND(I141*H141,2)</f>
        <v>0</v>
      </c>
      <c r="BL141" s="17" t="s">
        <v>134</v>
      </c>
      <c r="BM141" s="141" t="s">
        <v>156</v>
      </c>
    </row>
    <row r="142" spans="2:65" s="1" customFormat="1" ht="33" customHeight="1">
      <c r="B142" s="129"/>
      <c r="C142" s="130" t="s">
        <v>157</v>
      </c>
      <c r="D142" s="130" t="s">
        <v>130</v>
      </c>
      <c r="E142" s="131" t="s">
        <v>158</v>
      </c>
      <c r="F142" s="132" t="s">
        <v>159</v>
      </c>
      <c r="G142" s="133" t="s">
        <v>160</v>
      </c>
      <c r="H142" s="134">
        <v>52.375</v>
      </c>
      <c r="I142" s="135"/>
      <c r="J142" s="135">
        <f>ROUND(I142*H142,2)</f>
        <v>0</v>
      </c>
      <c r="K142" s="136"/>
      <c r="L142" s="29"/>
      <c r="M142" s="137" t="s">
        <v>1</v>
      </c>
      <c r="N142" s="138" t="s">
        <v>38</v>
      </c>
      <c r="O142" s="139">
        <v>0.41399999999999998</v>
      </c>
      <c r="P142" s="139">
        <f>O142*H142</f>
        <v>21.683249999999997</v>
      </c>
      <c r="Q142" s="139">
        <v>0</v>
      </c>
      <c r="R142" s="139">
        <f>Q142*H142</f>
        <v>0</v>
      </c>
      <c r="S142" s="139">
        <v>0</v>
      </c>
      <c r="T142" s="140">
        <f>S142*H142</f>
        <v>0</v>
      </c>
      <c r="AR142" s="141" t="s">
        <v>134</v>
      </c>
      <c r="AT142" s="141" t="s">
        <v>130</v>
      </c>
      <c r="AU142" s="141" t="s">
        <v>83</v>
      </c>
      <c r="AY142" s="17" t="s">
        <v>128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7" t="s">
        <v>81</v>
      </c>
      <c r="BK142" s="142">
        <f>ROUND(I142*H142,2)</f>
        <v>0</v>
      </c>
      <c r="BL142" s="17" t="s">
        <v>134</v>
      </c>
      <c r="BM142" s="141" t="s">
        <v>161</v>
      </c>
    </row>
    <row r="143" spans="2:65" s="12" customFormat="1" ht="20">
      <c r="B143" s="143"/>
      <c r="D143" s="144" t="s">
        <v>136</v>
      </c>
      <c r="E143" s="145" t="s">
        <v>1</v>
      </c>
      <c r="F143" s="146" t="s">
        <v>162</v>
      </c>
      <c r="H143" s="145" t="s">
        <v>1</v>
      </c>
      <c r="L143" s="143"/>
      <c r="M143" s="147"/>
      <c r="T143" s="148"/>
      <c r="AT143" s="145" t="s">
        <v>136</v>
      </c>
      <c r="AU143" s="145" t="s">
        <v>83</v>
      </c>
      <c r="AV143" s="12" t="s">
        <v>81</v>
      </c>
      <c r="AW143" s="12" t="s">
        <v>29</v>
      </c>
      <c r="AX143" s="12" t="s">
        <v>73</v>
      </c>
      <c r="AY143" s="145" t="s">
        <v>128</v>
      </c>
    </row>
    <row r="144" spans="2:65" s="12" customFormat="1">
      <c r="B144" s="143"/>
      <c r="D144" s="144" t="s">
        <v>136</v>
      </c>
      <c r="E144" s="145" t="s">
        <v>1</v>
      </c>
      <c r="F144" s="146" t="s">
        <v>163</v>
      </c>
      <c r="H144" s="145" t="s">
        <v>1</v>
      </c>
      <c r="L144" s="143"/>
      <c r="M144" s="147"/>
      <c r="T144" s="148"/>
      <c r="AT144" s="145" t="s">
        <v>136</v>
      </c>
      <c r="AU144" s="145" t="s">
        <v>83</v>
      </c>
      <c r="AV144" s="12" t="s">
        <v>81</v>
      </c>
      <c r="AW144" s="12" t="s">
        <v>29</v>
      </c>
      <c r="AX144" s="12" t="s">
        <v>73</v>
      </c>
      <c r="AY144" s="145" t="s">
        <v>128</v>
      </c>
    </row>
    <row r="145" spans="2:65" s="12" customFormat="1">
      <c r="B145" s="143"/>
      <c r="D145" s="144" t="s">
        <v>136</v>
      </c>
      <c r="E145" s="145" t="s">
        <v>1</v>
      </c>
      <c r="F145" s="146" t="s">
        <v>164</v>
      </c>
      <c r="H145" s="145" t="s">
        <v>1</v>
      </c>
      <c r="L145" s="143"/>
      <c r="M145" s="147"/>
      <c r="T145" s="148"/>
      <c r="AT145" s="145" t="s">
        <v>136</v>
      </c>
      <c r="AU145" s="145" t="s">
        <v>83</v>
      </c>
      <c r="AV145" s="12" t="s">
        <v>81</v>
      </c>
      <c r="AW145" s="12" t="s">
        <v>29</v>
      </c>
      <c r="AX145" s="12" t="s">
        <v>73</v>
      </c>
      <c r="AY145" s="145" t="s">
        <v>128</v>
      </c>
    </row>
    <row r="146" spans="2:65" s="12" customFormat="1">
      <c r="B146" s="143"/>
      <c r="D146" s="144" t="s">
        <v>136</v>
      </c>
      <c r="E146" s="145" t="s">
        <v>1</v>
      </c>
      <c r="F146" s="146" t="s">
        <v>165</v>
      </c>
      <c r="H146" s="145" t="s">
        <v>1</v>
      </c>
      <c r="L146" s="143"/>
      <c r="M146" s="147"/>
      <c r="T146" s="148"/>
      <c r="AT146" s="145" t="s">
        <v>136</v>
      </c>
      <c r="AU146" s="145" t="s">
        <v>83</v>
      </c>
      <c r="AV146" s="12" t="s">
        <v>81</v>
      </c>
      <c r="AW146" s="12" t="s">
        <v>29</v>
      </c>
      <c r="AX146" s="12" t="s">
        <v>73</v>
      </c>
      <c r="AY146" s="145" t="s">
        <v>128</v>
      </c>
    </row>
    <row r="147" spans="2:65" s="13" customFormat="1">
      <c r="B147" s="149"/>
      <c r="D147" s="144" t="s">
        <v>136</v>
      </c>
      <c r="E147" s="150" t="s">
        <v>1</v>
      </c>
      <c r="F147" s="151" t="s">
        <v>166</v>
      </c>
      <c r="H147" s="152">
        <v>40.375</v>
      </c>
      <c r="L147" s="149"/>
      <c r="M147" s="153"/>
      <c r="T147" s="154"/>
      <c r="AT147" s="150" t="s">
        <v>136</v>
      </c>
      <c r="AU147" s="150" t="s">
        <v>83</v>
      </c>
      <c r="AV147" s="13" t="s">
        <v>83</v>
      </c>
      <c r="AW147" s="13" t="s">
        <v>29</v>
      </c>
      <c r="AX147" s="13" t="s">
        <v>73</v>
      </c>
      <c r="AY147" s="150" t="s">
        <v>128</v>
      </c>
    </row>
    <row r="148" spans="2:65" s="12" customFormat="1">
      <c r="B148" s="143"/>
      <c r="D148" s="144" t="s">
        <v>136</v>
      </c>
      <c r="E148" s="145" t="s">
        <v>1</v>
      </c>
      <c r="F148" s="146" t="s">
        <v>167</v>
      </c>
      <c r="H148" s="145" t="s">
        <v>1</v>
      </c>
      <c r="L148" s="143"/>
      <c r="M148" s="147"/>
      <c r="T148" s="148"/>
      <c r="AT148" s="145" t="s">
        <v>136</v>
      </c>
      <c r="AU148" s="145" t="s">
        <v>83</v>
      </c>
      <c r="AV148" s="12" t="s">
        <v>81</v>
      </c>
      <c r="AW148" s="12" t="s">
        <v>29</v>
      </c>
      <c r="AX148" s="12" t="s">
        <v>73</v>
      </c>
      <c r="AY148" s="145" t="s">
        <v>128</v>
      </c>
    </row>
    <row r="149" spans="2:65" s="13" customFormat="1">
      <c r="B149" s="149"/>
      <c r="D149" s="144" t="s">
        <v>136</v>
      </c>
      <c r="E149" s="150" t="s">
        <v>1</v>
      </c>
      <c r="F149" s="151" t="s">
        <v>168</v>
      </c>
      <c r="H149" s="152">
        <v>12</v>
      </c>
      <c r="L149" s="149"/>
      <c r="M149" s="153"/>
      <c r="T149" s="154"/>
      <c r="AT149" s="150" t="s">
        <v>136</v>
      </c>
      <c r="AU149" s="150" t="s">
        <v>83</v>
      </c>
      <c r="AV149" s="13" t="s">
        <v>83</v>
      </c>
      <c r="AW149" s="13" t="s">
        <v>29</v>
      </c>
      <c r="AX149" s="13" t="s">
        <v>73</v>
      </c>
      <c r="AY149" s="150" t="s">
        <v>128</v>
      </c>
    </row>
    <row r="150" spans="2:65" s="14" customFormat="1">
      <c r="B150" s="155"/>
      <c r="D150" s="144" t="s">
        <v>136</v>
      </c>
      <c r="E150" s="156" t="s">
        <v>1</v>
      </c>
      <c r="F150" s="157" t="s">
        <v>140</v>
      </c>
      <c r="H150" s="158">
        <v>52.375</v>
      </c>
      <c r="L150" s="155"/>
      <c r="M150" s="159"/>
      <c r="T150" s="160"/>
      <c r="AT150" s="156" t="s">
        <v>136</v>
      </c>
      <c r="AU150" s="156" t="s">
        <v>83</v>
      </c>
      <c r="AV150" s="14" t="s">
        <v>134</v>
      </c>
      <c r="AW150" s="14" t="s">
        <v>29</v>
      </c>
      <c r="AX150" s="14" t="s">
        <v>81</v>
      </c>
      <c r="AY150" s="156" t="s">
        <v>128</v>
      </c>
    </row>
    <row r="151" spans="2:65" s="1" customFormat="1" ht="37.75" customHeight="1">
      <c r="B151" s="129"/>
      <c r="C151" s="130" t="s">
        <v>169</v>
      </c>
      <c r="D151" s="130" t="s">
        <v>130</v>
      </c>
      <c r="E151" s="131" t="s">
        <v>170</v>
      </c>
      <c r="F151" s="132" t="s">
        <v>171</v>
      </c>
      <c r="G151" s="133" t="s">
        <v>133</v>
      </c>
      <c r="H151" s="134">
        <v>130</v>
      </c>
      <c r="I151" s="135"/>
      <c r="J151" s="135">
        <f>ROUND(I151*H151,2)</f>
        <v>0</v>
      </c>
      <c r="K151" s="136"/>
      <c r="L151" s="29"/>
      <c r="M151" s="137" t="s">
        <v>1</v>
      </c>
      <c r="N151" s="138" t="s">
        <v>38</v>
      </c>
      <c r="O151" s="139">
        <v>0</v>
      </c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134</v>
      </c>
      <c r="AT151" s="141" t="s">
        <v>130</v>
      </c>
      <c r="AU151" s="141" t="s">
        <v>83</v>
      </c>
      <c r="AY151" s="17" t="s">
        <v>128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7" t="s">
        <v>81</v>
      </c>
      <c r="BK151" s="142">
        <f>ROUND(I151*H151,2)</f>
        <v>0</v>
      </c>
      <c r="BL151" s="17" t="s">
        <v>134</v>
      </c>
      <c r="BM151" s="141" t="s">
        <v>172</v>
      </c>
    </row>
    <row r="152" spans="2:65" s="12" customFormat="1">
      <c r="B152" s="143"/>
      <c r="D152" s="144" t="s">
        <v>136</v>
      </c>
      <c r="E152" s="145" t="s">
        <v>1</v>
      </c>
      <c r="F152" s="146" t="s">
        <v>173</v>
      </c>
      <c r="H152" s="145" t="s">
        <v>1</v>
      </c>
      <c r="L152" s="143"/>
      <c r="M152" s="147"/>
      <c r="T152" s="148"/>
      <c r="AT152" s="145" t="s">
        <v>136</v>
      </c>
      <c r="AU152" s="145" t="s">
        <v>83</v>
      </c>
      <c r="AV152" s="12" t="s">
        <v>81</v>
      </c>
      <c r="AW152" s="12" t="s">
        <v>29</v>
      </c>
      <c r="AX152" s="12" t="s">
        <v>73</v>
      </c>
      <c r="AY152" s="145" t="s">
        <v>128</v>
      </c>
    </row>
    <row r="153" spans="2:65" s="12" customFormat="1">
      <c r="B153" s="143"/>
      <c r="D153" s="144" t="s">
        <v>136</v>
      </c>
      <c r="E153" s="145" t="s">
        <v>1</v>
      </c>
      <c r="F153" s="146" t="s">
        <v>174</v>
      </c>
      <c r="H153" s="145" t="s">
        <v>1</v>
      </c>
      <c r="L153" s="143"/>
      <c r="M153" s="147"/>
      <c r="T153" s="148"/>
      <c r="AT153" s="145" t="s">
        <v>136</v>
      </c>
      <c r="AU153" s="145" t="s">
        <v>83</v>
      </c>
      <c r="AV153" s="12" t="s">
        <v>81</v>
      </c>
      <c r="AW153" s="12" t="s">
        <v>29</v>
      </c>
      <c r="AX153" s="12" t="s">
        <v>73</v>
      </c>
      <c r="AY153" s="145" t="s">
        <v>128</v>
      </c>
    </row>
    <row r="154" spans="2:65" s="12" customFormat="1">
      <c r="B154" s="143"/>
      <c r="D154" s="144" t="s">
        <v>136</v>
      </c>
      <c r="E154" s="145" t="s">
        <v>1</v>
      </c>
      <c r="F154" s="146" t="s">
        <v>175</v>
      </c>
      <c r="H154" s="145" t="s">
        <v>1</v>
      </c>
      <c r="L154" s="143"/>
      <c r="M154" s="147"/>
      <c r="T154" s="148"/>
      <c r="AT154" s="145" t="s">
        <v>136</v>
      </c>
      <c r="AU154" s="145" t="s">
        <v>83</v>
      </c>
      <c r="AV154" s="12" t="s">
        <v>81</v>
      </c>
      <c r="AW154" s="12" t="s">
        <v>29</v>
      </c>
      <c r="AX154" s="12" t="s">
        <v>73</v>
      </c>
      <c r="AY154" s="145" t="s">
        <v>128</v>
      </c>
    </row>
    <row r="155" spans="2:65" s="13" customFormat="1">
      <c r="B155" s="149"/>
      <c r="D155" s="144" t="s">
        <v>136</v>
      </c>
      <c r="E155" s="150" t="s">
        <v>1</v>
      </c>
      <c r="F155" s="151" t="s">
        <v>176</v>
      </c>
      <c r="H155" s="152">
        <v>130</v>
      </c>
      <c r="L155" s="149"/>
      <c r="M155" s="153"/>
      <c r="T155" s="154"/>
      <c r="AT155" s="150" t="s">
        <v>136</v>
      </c>
      <c r="AU155" s="150" t="s">
        <v>83</v>
      </c>
      <c r="AV155" s="13" t="s">
        <v>83</v>
      </c>
      <c r="AW155" s="13" t="s">
        <v>29</v>
      </c>
      <c r="AX155" s="13" t="s">
        <v>73</v>
      </c>
      <c r="AY155" s="150" t="s">
        <v>128</v>
      </c>
    </row>
    <row r="156" spans="2:65" s="14" customFormat="1">
      <c r="B156" s="155"/>
      <c r="D156" s="144" t="s">
        <v>136</v>
      </c>
      <c r="E156" s="156" t="s">
        <v>1</v>
      </c>
      <c r="F156" s="157" t="s">
        <v>140</v>
      </c>
      <c r="H156" s="158">
        <v>130</v>
      </c>
      <c r="L156" s="155"/>
      <c r="M156" s="159"/>
      <c r="T156" s="160"/>
      <c r="AT156" s="156" t="s">
        <v>136</v>
      </c>
      <c r="AU156" s="156" t="s">
        <v>83</v>
      </c>
      <c r="AV156" s="14" t="s">
        <v>134</v>
      </c>
      <c r="AW156" s="14" t="s">
        <v>29</v>
      </c>
      <c r="AX156" s="14" t="s">
        <v>81</v>
      </c>
      <c r="AY156" s="156" t="s">
        <v>128</v>
      </c>
    </row>
    <row r="157" spans="2:65" s="1" customFormat="1" ht="55.5" customHeight="1">
      <c r="B157" s="129"/>
      <c r="C157" s="130" t="s">
        <v>177</v>
      </c>
      <c r="D157" s="130" t="s">
        <v>130</v>
      </c>
      <c r="E157" s="131" t="s">
        <v>178</v>
      </c>
      <c r="F157" s="132" t="s">
        <v>179</v>
      </c>
      <c r="G157" s="133" t="s">
        <v>160</v>
      </c>
      <c r="H157" s="134">
        <v>52.375</v>
      </c>
      <c r="I157" s="135"/>
      <c r="J157" s="135">
        <f>ROUND(I157*H157,2)</f>
        <v>0</v>
      </c>
      <c r="K157" s="136"/>
      <c r="L157" s="29"/>
      <c r="M157" s="137" t="s">
        <v>1</v>
      </c>
      <c r="N157" s="138" t="s">
        <v>38</v>
      </c>
      <c r="O157" s="139">
        <v>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134</v>
      </c>
      <c r="AT157" s="141" t="s">
        <v>130</v>
      </c>
      <c r="AU157" s="141" t="s">
        <v>83</v>
      </c>
      <c r="AY157" s="17" t="s">
        <v>128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7" t="s">
        <v>81</v>
      </c>
      <c r="BK157" s="142">
        <f>ROUND(I157*H157,2)</f>
        <v>0</v>
      </c>
      <c r="BL157" s="17" t="s">
        <v>134</v>
      </c>
      <c r="BM157" s="141" t="s">
        <v>180</v>
      </c>
    </row>
    <row r="158" spans="2:65" s="12" customFormat="1">
      <c r="B158" s="143"/>
      <c r="D158" s="144" t="s">
        <v>136</v>
      </c>
      <c r="E158" s="145" t="s">
        <v>1</v>
      </c>
      <c r="F158" s="146" t="s">
        <v>181</v>
      </c>
      <c r="H158" s="145" t="s">
        <v>1</v>
      </c>
      <c r="L158" s="143"/>
      <c r="M158" s="147"/>
      <c r="T158" s="148"/>
      <c r="AT158" s="145" t="s">
        <v>136</v>
      </c>
      <c r="AU158" s="145" t="s">
        <v>83</v>
      </c>
      <c r="AV158" s="12" t="s">
        <v>81</v>
      </c>
      <c r="AW158" s="12" t="s">
        <v>29</v>
      </c>
      <c r="AX158" s="12" t="s">
        <v>73</v>
      </c>
      <c r="AY158" s="145" t="s">
        <v>128</v>
      </c>
    </row>
    <row r="159" spans="2:65" s="13" customFormat="1">
      <c r="B159" s="149"/>
      <c r="D159" s="144" t="s">
        <v>136</v>
      </c>
      <c r="E159" s="150" t="s">
        <v>1</v>
      </c>
      <c r="F159" s="151" t="s">
        <v>182</v>
      </c>
      <c r="H159" s="152">
        <v>52.375</v>
      </c>
      <c r="L159" s="149"/>
      <c r="M159" s="153"/>
      <c r="T159" s="154"/>
      <c r="AT159" s="150" t="s">
        <v>136</v>
      </c>
      <c r="AU159" s="150" t="s">
        <v>83</v>
      </c>
      <c r="AV159" s="13" t="s">
        <v>83</v>
      </c>
      <c r="AW159" s="13" t="s">
        <v>29</v>
      </c>
      <c r="AX159" s="13" t="s">
        <v>73</v>
      </c>
      <c r="AY159" s="150" t="s">
        <v>128</v>
      </c>
    </row>
    <row r="160" spans="2:65" s="14" customFormat="1">
      <c r="B160" s="155"/>
      <c r="D160" s="144" t="s">
        <v>136</v>
      </c>
      <c r="E160" s="156" t="s">
        <v>1</v>
      </c>
      <c r="F160" s="157" t="s">
        <v>140</v>
      </c>
      <c r="H160" s="158">
        <v>52.375</v>
      </c>
      <c r="L160" s="155"/>
      <c r="M160" s="159"/>
      <c r="T160" s="160"/>
      <c r="AT160" s="156" t="s">
        <v>136</v>
      </c>
      <c r="AU160" s="156" t="s">
        <v>83</v>
      </c>
      <c r="AV160" s="14" t="s">
        <v>134</v>
      </c>
      <c r="AW160" s="14" t="s">
        <v>29</v>
      </c>
      <c r="AX160" s="14" t="s">
        <v>81</v>
      </c>
      <c r="AY160" s="156" t="s">
        <v>128</v>
      </c>
    </row>
    <row r="161" spans="2:65" s="1" customFormat="1" ht="37.75" customHeight="1">
      <c r="B161" s="129"/>
      <c r="C161" s="130" t="s">
        <v>183</v>
      </c>
      <c r="D161" s="130" t="s">
        <v>130</v>
      </c>
      <c r="E161" s="131" t="s">
        <v>184</v>
      </c>
      <c r="F161" s="132" t="s">
        <v>185</v>
      </c>
      <c r="G161" s="133" t="s">
        <v>160</v>
      </c>
      <c r="H161" s="134">
        <v>52.375</v>
      </c>
      <c r="I161" s="135"/>
      <c r="J161" s="135">
        <f>ROUND(I161*H161,2)</f>
        <v>0</v>
      </c>
      <c r="K161" s="136"/>
      <c r="L161" s="29"/>
      <c r="M161" s="137" t="s">
        <v>1</v>
      </c>
      <c r="N161" s="138" t="s">
        <v>38</v>
      </c>
      <c r="O161" s="139">
        <v>8.6999999999999994E-2</v>
      </c>
      <c r="P161" s="139">
        <f>O161*H161</f>
        <v>4.5566249999999995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134</v>
      </c>
      <c r="AT161" s="141" t="s">
        <v>130</v>
      </c>
      <c r="AU161" s="141" t="s">
        <v>83</v>
      </c>
      <c r="AY161" s="17" t="s">
        <v>128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7" t="s">
        <v>81</v>
      </c>
      <c r="BK161" s="142">
        <f>ROUND(I161*H161,2)</f>
        <v>0</v>
      </c>
      <c r="BL161" s="17" t="s">
        <v>134</v>
      </c>
      <c r="BM161" s="141" t="s">
        <v>186</v>
      </c>
    </row>
    <row r="162" spans="2:65" s="12" customFormat="1">
      <c r="B162" s="143"/>
      <c r="D162" s="144" t="s">
        <v>136</v>
      </c>
      <c r="E162" s="145" t="s">
        <v>1</v>
      </c>
      <c r="F162" s="146" t="s">
        <v>187</v>
      </c>
      <c r="H162" s="145" t="s">
        <v>1</v>
      </c>
      <c r="L162" s="143"/>
      <c r="M162" s="147"/>
      <c r="T162" s="148"/>
      <c r="AT162" s="145" t="s">
        <v>136</v>
      </c>
      <c r="AU162" s="145" t="s">
        <v>83</v>
      </c>
      <c r="AV162" s="12" t="s">
        <v>81</v>
      </c>
      <c r="AW162" s="12" t="s">
        <v>29</v>
      </c>
      <c r="AX162" s="12" t="s">
        <v>73</v>
      </c>
      <c r="AY162" s="145" t="s">
        <v>128</v>
      </c>
    </row>
    <row r="163" spans="2:65" s="13" customFormat="1">
      <c r="B163" s="149"/>
      <c r="D163" s="144" t="s">
        <v>136</v>
      </c>
      <c r="E163" s="150" t="s">
        <v>1</v>
      </c>
      <c r="F163" s="151" t="s">
        <v>182</v>
      </c>
      <c r="H163" s="152">
        <v>52.375</v>
      </c>
      <c r="L163" s="149"/>
      <c r="M163" s="153"/>
      <c r="T163" s="154"/>
      <c r="AT163" s="150" t="s">
        <v>136</v>
      </c>
      <c r="AU163" s="150" t="s">
        <v>83</v>
      </c>
      <c r="AV163" s="13" t="s">
        <v>83</v>
      </c>
      <c r="AW163" s="13" t="s">
        <v>29</v>
      </c>
      <c r="AX163" s="13" t="s">
        <v>73</v>
      </c>
      <c r="AY163" s="150" t="s">
        <v>128</v>
      </c>
    </row>
    <row r="164" spans="2:65" s="14" customFormat="1">
      <c r="B164" s="155"/>
      <c r="D164" s="144" t="s">
        <v>136</v>
      </c>
      <c r="E164" s="156" t="s">
        <v>1</v>
      </c>
      <c r="F164" s="157" t="s">
        <v>140</v>
      </c>
      <c r="H164" s="158">
        <v>52.375</v>
      </c>
      <c r="L164" s="155"/>
      <c r="M164" s="159"/>
      <c r="T164" s="160"/>
      <c r="AT164" s="156" t="s">
        <v>136</v>
      </c>
      <c r="AU164" s="156" t="s">
        <v>83</v>
      </c>
      <c r="AV164" s="14" t="s">
        <v>134</v>
      </c>
      <c r="AW164" s="14" t="s">
        <v>29</v>
      </c>
      <c r="AX164" s="14" t="s">
        <v>81</v>
      </c>
      <c r="AY164" s="156" t="s">
        <v>128</v>
      </c>
    </row>
    <row r="165" spans="2:65" s="1" customFormat="1" ht="37.75" customHeight="1">
      <c r="B165" s="129"/>
      <c r="C165" s="130" t="s">
        <v>188</v>
      </c>
      <c r="D165" s="130" t="s">
        <v>130</v>
      </c>
      <c r="E165" s="131" t="s">
        <v>189</v>
      </c>
      <c r="F165" s="132" t="s">
        <v>190</v>
      </c>
      <c r="G165" s="133" t="s">
        <v>160</v>
      </c>
      <c r="H165" s="134">
        <v>2095</v>
      </c>
      <c r="I165" s="135"/>
      <c r="J165" s="135">
        <f>ROUND(I165*H165,2)</f>
        <v>0</v>
      </c>
      <c r="K165" s="136"/>
      <c r="L165" s="29"/>
      <c r="M165" s="137" t="s">
        <v>1</v>
      </c>
      <c r="N165" s="138" t="s">
        <v>38</v>
      </c>
      <c r="O165" s="139">
        <v>5.0000000000000001E-3</v>
      </c>
      <c r="P165" s="139">
        <f>O165*H165</f>
        <v>10.475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134</v>
      </c>
      <c r="AT165" s="141" t="s">
        <v>130</v>
      </c>
      <c r="AU165" s="141" t="s">
        <v>83</v>
      </c>
      <c r="AY165" s="17" t="s">
        <v>128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7" t="s">
        <v>81</v>
      </c>
      <c r="BK165" s="142">
        <f>ROUND(I165*H165,2)</f>
        <v>0</v>
      </c>
      <c r="BL165" s="17" t="s">
        <v>134</v>
      </c>
      <c r="BM165" s="141" t="s">
        <v>191</v>
      </c>
    </row>
    <row r="166" spans="2:65" s="13" customFormat="1">
      <c r="B166" s="149"/>
      <c r="D166" s="144" t="s">
        <v>136</v>
      </c>
      <c r="E166" s="150" t="s">
        <v>1</v>
      </c>
      <c r="F166" s="151" t="s">
        <v>192</v>
      </c>
      <c r="H166" s="152">
        <v>2095</v>
      </c>
      <c r="L166" s="149"/>
      <c r="M166" s="153"/>
      <c r="T166" s="154"/>
      <c r="AT166" s="150" t="s">
        <v>136</v>
      </c>
      <c r="AU166" s="150" t="s">
        <v>83</v>
      </c>
      <c r="AV166" s="13" t="s">
        <v>83</v>
      </c>
      <c r="AW166" s="13" t="s">
        <v>29</v>
      </c>
      <c r="AX166" s="13" t="s">
        <v>73</v>
      </c>
      <c r="AY166" s="150" t="s">
        <v>128</v>
      </c>
    </row>
    <row r="167" spans="2:65" s="14" customFormat="1">
      <c r="B167" s="155"/>
      <c r="D167" s="144" t="s">
        <v>136</v>
      </c>
      <c r="E167" s="156" t="s">
        <v>1</v>
      </c>
      <c r="F167" s="157" t="s">
        <v>140</v>
      </c>
      <c r="H167" s="158">
        <v>2095</v>
      </c>
      <c r="L167" s="155"/>
      <c r="M167" s="159"/>
      <c r="T167" s="160"/>
      <c r="AT167" s="156" t="s">
        <v>136</v>
      </c>
      <c r="AU167" s="156" t="s">
        <v>83</v>
      </c>
      <c r="AV167" s="14" t="s">
        <v>134</v>
      </c>
      <c r="AW167" s="14" t="s">
        <v>29</v>
      </c>
      <c r="AX167" s="14" t="s">
        <v>81</v>
      </c>
      <c r="AY167" s="156" t="s">
        <v>128</v>
      </c>
    </row>
    <row r="168" spans="2:65" s="1" customFormat="1" ht="24.15" customHeight="1">
      <c r="B168" s="129"/>
      <c r="C168" s="130" t="s">
        <v>193</v>
      </c>
      <c r="D168" s="130" t="s">
        <v>130</v>
      </c>
      <c r="E168" s="131" t="s">
        <v>194</v>
      </c>
      <c r="F168" s="132" t="s">
        <v>195</v>
      </c>
      <c r="G168" s="133" t="s">
        <v>160</v>
      </c>
      <c r="H168" s="134">
        <v>52.375</v>
      </c>
      <c r="I168" s="135"/>
      <c r="J168" s="135">
        <f>ROUND(I168*H168,2)</f>
        <v>0</v>
      </c>
      <c r="K168" s="136"/>
      <c r="L168" s="29"/>
      <c r="M168" s="137" t="s">
        <v>1</v>
      </c>
      <c r="N168" s="138" t="s">
        <v>38</v>
      </c>
      <c r="O168" s="139">
        <v>0.19700000000000001</v>
      </c>
      <c r="P168" s="139">
        <f>O168*H168</f>
        <v>10.317875000000001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134</v>
      </c>
      <c r="AT168" s="141" t="s">
        <v>130</v>
      </c>
      <c r="AU168" s="141" t="s">
        <v>83</v>
      </c>
      <c r="AY168" s="17" t="s">
        <v>128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81</v>
      </c>
      <c r="BK168" s="142">
        <f>ROUND(I168*H168,2)</f>
        <v>0</v>
      </c>
      <c r="BL168" s="17" t="s">
        <v>134</v>
      </c>
      <c r="BM168" s="141" t="s">
        <v>196</v>
      </c>
    </row>
    <row r="169" spans="2:65" s="1" customFormat="1" ht="33" customHeight="1">
      <c r="B169" s="129"/>
      <c r="C169" s="130" t="s">
        <v>197</v>
      </c>
      <c r="D169" s="130" t="s">
        <v>130</v>
      </c>
      <c r="E169" s="131" t="s">
        <v>198</v>
      </c>
      <c r="F169" s="132" t="s">
        <v>199</v>
      </c>
      <c r="G169" s="133" t="s">
        <v>133</v>
      </c>
      <c r="H169" s="134">
        <v>258.375</v>
      </c>
      <c r="I169" s="135"/>
      <c r="J169" s="135">
        <f>ROUND(I169*H169,2)</f>
        <v>0</v>
      </c>
      <c r="K169" s="136"/>
      <c r="L169" s="29"/>
      <c r="M169" s="137" t="s">
        <v>1</v>
      </c>
      <c r="N169" s="138" t="s">
        <v>38</v>
      </c>
      <c r="O169" s="139">
        <v>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134</v>
      </c>
      <c r="AT169" s="141" t="s">
        <v>130</v>
      </c>
      <c r="AU169" s="141" t="s">
        <v>83</v>
      </c>
      <c r="AY169" s="17" t="s">
        <v>128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81</v>
      </c>
      <c r="BK169" s="142">
        <f>ROUND(I169*H169,2)</f>
        <v>0</v>
      </c>
      <c r="BL169" s="17" t="s">
        <v>134</v>
      </c>
      <c r="BM169" s="141" t="s">
        <v>200</v>
      </c>
    </row>
    <row r="170" spans="2:65" s="12" customFormat="1">
      <c r="B170" s="143"/>
      <c r="D170" s="144" t="s">
        <v>136</v>
      </c>
      <c r="E170" s="145" t="s">
        <v>1</v>
      </c>
      <c r="F170" s="146" t="s">
        <v>201</v>
      </c>
      <c r="H170" s="145" t="s">
        <v>1</v>
      </c>
      <c r="L170" s="143"/>
      <c r="M170" s="147"/>
      <c r="T170" s="148"/>
      <c r="AT170" s="145" t="s">
        <v>136</v>
      </c>
      <c r="AU170" s="145" t="s">
        <v>83</v>
      </c>
      <c r="AV170" s="12" t="s">
        <v>81</v>
      </c>
      <c r="AW170" s="12" t="s">
        <v>29</v>
      </c>
      <c r="AX170" s="12" t="s">
        <v>73</v>
      </c>
      <c r="AY170" s="145" t="s">
        <v>128</v>
      </c>
    </row>
    <row r="171" spans="2:65" s="13" customFormat="1">
      <c r="B171" s="149"/>
      <c r="D171" s="144" t="s">
        <v>136</v>
      </c>
      <c r="E171" s="150" t="s">
        <v>1</v>
      </c>
      <c r="F171" s="151" t="s">
        <v>202</v>
      </c>
      <c r="H171" s="152">
        <v>40.375</v>
      </c>
      <c r="L171" s="149"/>
      <c r="M171" s="153"/>
      <c r="T171" s="154"/>
      <c r="AT171" s="150" t="s">
        <v>136</v>
      </c>
      <c r="AU171" s="150" t="s">
        <v>83</v>
      </c>
      <c r="AV171" s="13" t="s">
        <v>83</v>
      </c>
      <c r="AW171" s="13" t="s">
        <v>29</v>
      </c>
      <c r="AX171" s="13" t="s">
        <v>73</v>
      </c>
      <c r="AY171" s="150" t="s">
        <v>128</v>
      </c>
    </row>
    <row r="172" spans="2:65" s="13" customFormat="1">
      <c r="B172" s="149"/>
      <c r="D172" s="144" t="s">
        <v>136</v>
      </c>
      <c r="E172" s="150" t="s">
        <v>1</v>
      </c>
      <c r="F172" s="151" t="s">
        <v>203</v>
      </c>
      <c r="H172" s="152">
        <v>8</v>
      </c>
      <c r="L172" s="149"/>
      <c r="M172" s="153"/>
      <c r="T172" s="154"/>
      <c r="AT172" s="150" t="s">
        <v>136</v>
      </c>
      <c r="AU172" s="150" t="s">
        <v>83</v>
      </c>
      <c r="AV172" s="13" t="s">
        <v>83</v>
      </c>
      <c r="AW172" s="13" t="s">
        <v>29</v>
      </c>
      <c r="AX172" s="13" t="s">
        <v>73</v>
      </c>
      <c r="AY172" s="150" t="s">
        <v>128</v>
      </c>
    </row>
    <row r="173" spans="2:65" s="12" customFormat="1">
      <c r="B173" s="143"/>
      <c r="D173" s="144" t="s">
        <v>136</v>
      </c>
      <c r="E173" s="145" t="s">
        <v>1</v>
      </c>
      <c r="F173" s="146" t="s">
        <v>204</v>
      </c>
      <c r="H173" s="145" t="s">
        <v>1</v>
      </c>
      <c r="L173" s="143"/>
      <c r="M173" s="147"/>
      <c r="T173" s="148"/>
      <c r="AT173" s="145" t="s">
        <v>136</v>
      </c>
      <c r="AU173" s="145" t="s">
        <v>83</v>
      </c>
      <c r="AV173" s="12" t="s">
        <v>81</v>
      </c>
      <c r="AW173" s="12" t="s">
        <v>29</v>
      </c>
      <c r="AX173" s="12" t="s">
        <v>73</v>
      </c>
      <c r="AY173" s="145" t="s">
        <v>128</v>
      </c>
    </row>
    <row r="174" spans="2:65" s="13" customFormat="1">
      <c r="B174" s="149"/>
      <c r="D174" s="144" t="s">
        <v>136</v>
      </c>
      <c r="E174" s="150" t="s">
        <v>1</v>
      </c>
      <c r="F174" s="151" t="s">
        <v>139</v>
      </c>
      <c r="H174" s="152">
        <v>210</v>
      </c>
      <c r="L174" s="149"/>
      <c r="M174" s="153"/>
      <c r="T174" s="154"/>
      <c r="AT174" s="150" t="s">
        <v>136</v>
      </c>
      <c r="AU174" s="150" t="s">
        <v>83</v>
      </c>
      <c r="AV174" s="13" t="s">
        <v>83</v>
      </c>
      <c r="AW174" s="13" t="s">
        <v>29</v>
      </c>
      <c r="AX174" s="13" t="s">
        <v>73</v>
      </c>
      <c r="AY174" s="150" t="s">
        <v>128</v>
      </c>
    </row>
    <row r="175" spans="2:65" s="14" customFormat="1">
      <c r="B175" s="155"/>
      <c r="D175" s="144" t="s">
        <v>136</v>
      </c>
      <c r="E175" s="156" t="s">
        <v>1</v>
      </c>
      <c r="F175" s="157" t="s">
        <v>140</v>
      </c>
      <c r="H175" s="158">
        <v>258.375</v>
      </c>
      <c r="L175" s="155"/>
      <c r="M175" s="159"/>
      <c r="T175" s="160"/>
      <c r="AT175" s="156" t="s">
        <v>136</v>
      </c>
      <c r="AU175" s="156" t="s">
        <v>83</v>
      </c>
      <c r="AV175" s="14" t="s">
        <v>134</v>
      </c>
      <c r="AW175" s="14" t="s">
        <v>29</v>
      </c>
      <c r="AX175" s="14" t="s">
        <v>81</v>
      </c>
      <c r="AY175" s="156" t="s">
        <v>128</v>
      </c>
    </row>
    <row r="176" spans="2:65" s="1" customFormat="1" ht="24.15" customHeight="1">
      <c r="B176" s="129"/>
      <c r="C176" s="130" t="s">
        <v>8</v>
      </c>
      <c r="D176" s="130" t="s">
        <v>130</v>
      </c>
      <c r="E176" s="131" t="s">
        <v>205</v>
      </c>
      <c r="F176" s="132" t="s">
        <v>206</v>
      </c>
      <c r="G176" s="133" t="s">
        <v>155</v>
      </c>
      <c r="H176" s="134">
        <v>4</v>
      </c>
      <c r="I176" s="135"/>
      <c r="J176" s="135">
        <f>ROUND(I176*H176,2)</f>
        <v>0</v>
      </c>
      <c r="K176" s="136"/>
      <c r="L176" s="29"/>
      <c r="M176" s="137" t="s">
        <v>1</v>
      </c>
      <c r="N176" s="138" t="s">
        <v>38</v>
      </c>
      <c r="O176" s="139">
        <v>0</v>
      </c>
      <c r="P176" s="139">
        <f>O176*H176</f>
        <v>0</v>
      </c>
      <c r="Q176" s="139">
        <v>0</v>
      </c>
      <c r="R176" s="139">
        <f>Q176*H176</f>
        <v>0</v>
      </c>
      <c r="S176" s="139">
        <v>0</v>
      </c>
      <c r="T176" s="140">
        <f>S176*H176</f>
        <v>0</v>
      </c>
      <c r="AR176" s="141" t="s">
        <v>134</v>
      </c>
      <c r="AT176" s="141" t="s">
        <v>130</v>
      </c>
      <c r="AU176" s="141" t="s">
        <v>83</v>
      </c>
      <c r="AY176" s="17" t="s">
        <v>128</v>
      </c>
      <c r="BE176" s="142">
        <f>IF(N176="základní",J176,0)</f>
        <v>0</v>
      </c>
      <c r="BF176" s="142">
        <f>IF(N176="snížená",J176,0)</f>
        <v>0</v>
      </c>
      <c r="BG176" s="142">
        <f>IF(N176="zákl. přenesená",J176,0)</f>
        <v>0</v>
      </c>
      <c r="BH176" s="142">
        <f>IF(N176="sníž. přenesená",J176,0)</f>
        <v>0</v>
      </c>
      <c r="BI176" s="142">
        <f>IF(N176="nulová",J176,0)</f>
        <v>0</v>
      </c>
      <c r="BJ176" s="17" t="s">
        <v>81</v>
      </c>
      <c r="BK176" s="142">
        <f>ROUND(I176*H176,2)</f>
        <v>0</v>
      </c>
      <c r="BL176" s="17" t="s">
        <v>134</v>
      </c>
      <c r="BM176" s="141" t="s">
        <v>207</v>
      </c>
    </row>
    <row r="177" spans="2:65" s="1" customFormat="1" ht="21.75" customHeight="1">
      <c r="B177" s="129"/>
      <c r="C177" s="161" t="s">
        <v>208</v>
      </c>
      <c r="D177" s="161" t="s">
        <v>209</v>
      </c>
      <c r="E177" s="162" t="s">
        <v>210</v>
      </c>
      <c r="F177" s="163" t="s">
        <v>211</v>
      </c>
      <c r="G177" s="164" t="s">
        <v>155</v>
      </c>
      <c r="H177" s="165">
        <v>4</v>
      </c>
      <c r="I177" s="166"/>
      <c r="J177" s="166">
        <f>ROUND(I177*H177,2)</f>
        <v>0</v>
      </c>
      <c r="K177" s="167"/>
      <c r="L177" s="168"/>
      <c r="M177" s="169" t="s">
        <v>1</v>
      </c>
      <c r="N177" s="170" t="s">
        <v>38</v>
      </c>
      <c r="O177" s="139">
        <v>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183</v>
      </c>
      <c r="AT177" s="141" t="s">
        <v>209</v>
      </c>
      <c r="AU177" s="141" t="s">
        <v>83</v>
      </c>
      <c r="AY177" s="17" t="s">
        <v>128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81</v>
      </c>
      <c r="BK177" s="142">
        <f>ROUND(I177*H177,2)</f>
        <v>0</v>
      </c>
      <c r="BL177" s="17" t="s">
        <v>134</v>
      </c>
      <c r="BM177" s="141" t="s">
        <v>212</v>
      </c>
    </row>
    <row r="178" spans="2:65" s="1" customFormat="1" ht="24.15" customHeight="1">
      <c r="B178" s="129"/>
      <c r="C178" s="130" t="s">
        <v>213</v>
      </c>
      <c r="D178" s="130" t="s">
        <v>130</v>
      </c>
      <c r="E178" s="131" t="s">
        <v>214</v>
      </c>
      <c r="F178" s="132" t="s">
        <v>215</v>
      </c>
      <c r="G178" s="133" t="s">
        <v>155</v>
      </c>
      <c r="H178" s="134">
        <v>4</v>
      </c>
      <c r="I178" s="135"/>
      <c r="J178" s="135">
        <f>ROUND(I178*H178,2)</f>
        <v>0</v>
      </c>
      <c r="K178" s="136"/>
      <c r="L178" s="29"/>
      <c r="M178" s="137" t="s">
        <v>1</v>
      </c>
      <c r="N178" s="138" t="s">
        <v>38</v>
      </c>
      <c r="O178" s="139">
        <v>0</v>
      </c>
      <c r="P178" s="139">
        <f>O178*H178</f>
        <v>0</v>
      </c>
      <c r="Q178" s="139">
        <v>0</v>
      </c>
      <c r="R178" s="139">
        <f>Q178*H178</f>
        <v>0</v>
      </c>
      <c r="S178" s="139">
        <v>0</v>
      </c>
      <c r="T178" s="140">
        <f>S178*H178</f>
        <v>0</v>
      </c>
      <c r="AR178" s="141" t="s">
        <v>134</v>
      </c>
      <c r="AT178" s="141" t="s">
        <v>130</v>
      </c>
      <c r="AU178" s="141" t="s">
        <v>83</v>
      </c>
      <c r="AY178" s="17" t="s">
        <v>128</v>
      </c>
      <c r="BE178" s="142">
        <f>IF(N178="základní",J178,0)</f>
        <v>0</v>
      </c>
      <c r="BF178" s="142">
        <f>IF(N178="snížená",J178,0)</f>
        <v>0</v>
      </c>
      <c r="BG178" s="142">
        <f>IF(N178="zákl. přenesená",J178,0)</f>
        <v>0</v>
      </c>
      <c r="BH178" s="142">
        <f>IF(N178="sníž. přenesená",J178,0)</f>
        <v>0</v>
      </c>
      <c r="BI178" s="142">
        <f>IF(N178="nulová",J178,0)</f>
        <v>0</v>
      </c>
      <c r="BJ178" s="17" t="s">
        <v>81</v>
      </c>
      <c r="BK178" s="142">
        <f>ROUND(I178*H178,2)</f>
        <v>0</v>
      </c>
      <c r="BL178" s="17" t="s">
        <v>134</v>
      </c>
      <c r="BM178" s="141" t="s">
        <v>216</v>
      </c>
    </row>
    <row r="179" spans="2:65" s="1" customFormat="1" ht="44.25" customHeight="1">
      <c r="B179" s="129"/>
      <c r="C179" s="130" t="s">
        <v>217</v>
      </c>
      <c r="D179" s="130" t="s">
        <v>130</v>
      </c>
      <c r="E179" s="131" t="s">
        <v>218</v>
      </c>
      <c r="F179" s="132" t="s">
        <v>219</v>
      </c>
      <c r="G179" s="133" t="s">
        <v>155</v>
      </c>
      <c r="H179" s="134">
        <v>1</v>
      </c>
      <c r="I179" s="135"/>
      <c r="J179" s="135">
        <f>ROUND(I179*H179,2)</f>
        <v>0</v>
      </c>
      <c r="K179" s="136"/>
      <c r="L179" s="29"/>
      <c r="M179" s="137" t="s">
        <v>1</v>
      </c>
      <c r="N179" s="138" t="s">
        <v>38</v>
      </c>
      <c r="O179" s="139">
        <v>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134</v>
      </c>
      <c r="AT179" s="141" t="s">
        <v>130</v>
      </c>
      <c r="AU179" s="141" t="s">
        <v>83</v>
      </c>
      <c r="AY179" s="17" t="s">
        <v>128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7" t="s">
        <v>81</v>
      </c>
      <c r="BK179" s="142">
        <f>ROUND(I179*H179,2)</f>
        <v>0</v>
      </c>
      <c r="BL179" s="17" t="s">
        <v>134</v>
      </c>
      <c r="BM179" s="141" t="s">
        <v>220</v>
      </c>
    </row>
    <row r="180" spans="2:65" s="12" customFormat="1">
      <c r="B180" s="143"/>
      <c r="D180" s="144" t="s">
        <v>136</v>
      </c>
      <c r="E180" s="145" t="s">
        <v>1</v>
      </c>
      <c r="F180" s="146" t="s">
        <v>221</v>
      </c>
      <c r="H180" s="145" t="s">
        <v>1</v>
      </c>
      <c r="L180" s="143"/>
      <c r="M180" s="147"/>
      <c r="T180" s="148"/>
      <c r="AT180" s="145" t="s">
        <v>136</v>
      </c>
      <c r="AU180" s="145" t="s">
        <v>83</v>
      </c>
      <c r="AV180" s="12" t="s">
        <v>81</v>
      </c>
      <c r="AW180" s="12" t="s">
        <v>29</v>
      </c>
      <c r="AX180" s="12" t="s">
        <v>73</v>
      </c>
      <c r="AY180" s="145" t="s">
        <v>128</v>
      </c>
    </row>
    <row r="181" spans="2:65" s="13" customFormat="1">
      <c r="B181" s="149"/>
      <c r="D181" s="144" t="s">
        <v>136</v>
      </c>
      <c r="E181" s="150" t="s">
        <v>1</v>
      </c>
      <c r="F181" s="151" t="s">
        <v>81</v>
      </c>
      <c r="H181" s="152">
        <v>1</v>
      </c>
      <c r="L181" s="149"/>
      <c r="M181" s="153"/>
      <c r="T181" s="154"/>
      <c r="AT181" s="150" t="s">
        <v>136</v>
      </c>
      <c r="AU181" s="150" t="s">
        <v>83</v>
      </c>
      <c r="AV181" s="13" t="s">
        <v>83</v>
      </c>
      <c r="AW181" s="13" t="s">
        <v>29</v>
      </c>
      <c r="AX181" s="13" t="s">
        <v>73</v>
      </c>
      <c r="AY181" s="150" t="s">
        <v>128</v>
      </c>
    </row>
    <row r="182" spans="2:65" s="14" customFormat="1">
      <c r="B182" s="155"/>
      <c r="D182" s="144" t="s">
        <v>136</v>
      </c>
      <c r="E182" s="156" t="s">
        <v>1</v>
      </c>
      <c r="F182" s="157" t="s">
        <v>140</v>
      </c>
      <c r="H182" s="158">
        <v>1</v>
      </c>
      <c r="L182" s="155"/>
      <c r="M182" s="159"/>
      <c r="T182" s="160"/>
      <c r="AT182" s="156" t="s">
        <v>136</v>
      </c>
      <c r="AU182" s="156" t="s">
        <v>83</v>
      </c>
      <c r="AV182" s="14" t="s">
        <v>134</v>
      </c>
      <c r="AW182" s="14" t="s">
        <v>29</v>
      </c>
      <c r="AX182" s="14" t="s">
        <v>81</v>
      </c>
      <c r="AY182" s="156" t="s">
        <v>128</v>
      </c>
    </row>
    <row r="183" spans="2:65" s="1" customFormat="1" ht="44.25" customHeight="1">
      <c r="B183" s="129"/>
      <c r="C183" s="130" t="s">
        <v>222</v>
      </c>
      <c r="D183" s="130" t="s">
        <v>130</v>
      </c>
      <c r="E183" s="131" t="s">
        <v>223</v>
      </c>
      <c r="F183" s="132" t="s">
        <v>224</v>
      </c>
      <c r="G183" s="133" t="s">
        <v>155</v>
      </c>
      <c r="H183" s="134">
        <v>2</v>
      </c>
      <c r="I183" s="135"/>
      <c r="J183" s="135">
        <f>ROUND(I183*H183,2)</f>
        <v>0</v>
      </c>
      <c r="K183" s="136"/>
      <c r="L183" s="29"/>
      <c r="M183" s="137" t="s">
        <v>1</v>
      </c>
      <c r="N183" s="138" t="s">
        <v>38</v>
      </c>
      <c r="O183" s="139">
        <v>0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134</v>
      </c>
      <c r="AT183" s="141" t="s">
        <v>130</v>
      </c>
      <c r="AU183" s="141" t="s">
        <v>83</v>
      </c>
      <c r="AY183" s="17" t="s">
        <v>128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7" t="s">
        <v>81</v>
      </c>
      <c r="BK183" s="142">
        <f>ROUND(I183*H183,2)</f>
        <v>0</v>
      </c>
      <c r="BL183" s="17" t="s">
        <v>134</v>
      </c>
      <c r="BM183" s="141" t="s">
        <v>225</v>
      </c>
    </row>
    <row r="184" spans="2:65" s="12" customFormat="1">
      <c r="B184" s="143"/>
      <c r="D184" s="144" t="s">
        <v>136</v>
      </c>
      <c r="E184" s="145" t="s">
        <v>1</v>
      </c>
      <c r="F184" s="146" t="s">
        <v>226</v>
      </c>
      <c r="H184" s="145" t="s">
        <v>1</v>
      </c>
      <c r="L184" s="143"/>
      <c r="M184" s="147"/>
      <c r="T184" s="148"/>
      <c r="AT184" s="145" t="s">
        <v>136</v>
      </c>
      <c r="AU184" s="145" t="s">
        <v>83</v>
      </c>
      <c r="AV184" s="12" t="s">
        <v>81</v>
      </c>
      <c r="AW184" s="12" t="s">
        <v>29</v>
      </c>
      <c r="AX184" s="12" t="s">
        <v>73</v>
      </c>
      <c r="AY184" s="145" t="s">
        <v>128</v>
      </c>
    </row>
    <row r="185" spans="2:65" s="13" customFormat="1">
      <c r="B185" s="149"/>
      <c r="D185" s="144" t="s">
        <v>136</v>
      </c>
      <c r="E185" s="150" t="s">
        <v>1</v>
      </c>
      <c r="F185" s="151" t="s">
        <v>83</v>
      </c>
      <c r="H185" s="152">
        <v>2</v>
      </c>
      <c r="L185" s="149"/>
      <c r="M185" s="153"/>
      <c r="T185" s="154"/>
      <c r="AT185" s="150" t="s">
        <v>136</v>
      </c>
      <c r="AU185" s="150" t="s">
        <v>83</v>
      </c>
      <c r="AV185" s="13" t="s">
        <v>83</v>
      </c>
      <c r="AW185" s="13" t="s">
        <v>29</v>
      </c>
      <c r="AX185" s="13" t="s">
        <v>73</v>
      </c>
      <c r="AY185" s="150" t="s">
        <v>128</v>
      </c>
    </row>
    <row r="186" spans="2:65" s="14" customFormat="1">
      <c r="B186" s="155"/>
      <c r="D186" s="144" t="s">
        <v>136</v>
      </c>
      <c r="E186" s="156" t="s">
        <v>1</v>
      </c>
      <c r="F186" s="157" t="s">
        <v>140</v>
      </c>
      <c r="H186" s="158">
        <v>2</v>
      </c>
      <c r="L186" s="155"/>
      <c r="M186" s="159"/>
      <c r="T186" s="160"/>
      <c r="AT186" s="156" t="s">
        <v>136</v>
      </c>
      <c r="AU186" s="156" t="s">
        <v>83</v>
      </c>
      <c r="AV186" s="14" t="s">
        <v>134</v>
      </c>
      <c r="AW186" s="14" t="s">
        <v>29</v>
      </c>
      <c r="AX186" s="14" t="s">
        <v>81</v>
      </c>
      <c r="AY186" s="156" t="s">
        <v>128</v>
      </c>
    </row>
    <row r="187" spans="2:65" s="1" customFormat="1" ht="44.25" customHeight="1">
      <c r="B187" s="129"/>
      <c r="C187" s="130" t="s">
        <v>227</v>
      </c>
      <c r="D187" s="130" t="s">
        <v>130</v>
      </c>
      <c r="E187" s="131" t="s">
        <v>228</v>
      </c>
      <c r="F187" s="132" t="s">
        <v>229</v>
      </c>
      <c r="G187" s="133" t="s">
        <v>155</v>
      </c>
      <c r="H187" s="134">
        <v>1</v>
      </c>
      <c r="I187" s="135"/>
      <c r="J187" s="135">
        <f>ROUND(I187*H187,2)</f>
        <v>0</v>
      </c>
      <c r="K187" s="136"/>
      <c r="L187" s="29"/>
      <c r="M187" s="137" t="s">
        <v>1</v>
      </c>
      <c r="N187" s="138" t="s">
        <v>38</v>
      </c>
      <c r="O187" s="139">
        <v>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134</v>
      </c>
      <c r="AT187" s="141" t="s">
        <v>130</v>
      </c>
      <c r="AU187" s="141" t="s">
        <v>83</v>
      </c>
      <c r="AY187" s="17" t="s">
        <v>128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7" t="s">
        <v>81</v>
      </c>
      <c r="BK187" s="142">
        <f>ROUND(I187*H187,2)</f>
        <v>0</v>
      </c>
      <c r="BL187" s="17" t="s">
        <v>134</v>
      </c>
      <c r="BM187" s="141" t="s">
        <v>230</v>
      </c>
    </row>
    <row r="188" spans="2:65" s="12" customFormat="1">
      <c r="B188" s="143"/>
      <c r="D188" s="144" t="s">
        <v>136</v>
      </c>
      <c r="E188" s="145" t="s">
        <v>1</v>
      </c>
      <c r="F188" s="146" t="s">
        <v>231</v>
      </c>
      <c r="H188" s="145" t="s">
        <v>1</v>
      </c>
      <c r="L188" s="143"/>
      <c r="M188" s="147"/>
      <c r="T188" s="148"/>
      <c r="AT188" s="145" t="s">
        <v>136</v>
      </c>
      <c r="AU188" s="145" t="s">
        <v>83</v>
      </c>
      <c r="AV188" s="12" t="s">
        <v>81</v>
      </c>
      <c r="AW188" s="12" t="s">
        <v>29</v>
      </c>
      <c r="AX188" s="12" t="s">
        <v>73</v>
      </c>
      <c r="AY188" s="145" t="s">
        <v>128</v>
      </c>
    </row>
    <row r="189" spans="2:65" s="13" customFormat="1">
      <c r="B189" s="149"/>
      <c r="D189" s="144" t="s">
        <v>136</v>
      </c>
      <c r="E189" s="150" t="s">
        <v>1</v>
      </c>
      <c r="F189" s="151" t="s">
        <v>81</v>
      </c>
      <c r="H189" s="152">
        <v>1</v>
      </c>
      <c r="L189" s="149"/>
      <c r="M189" s="153"/>
      <c r="T189" s="154"/>
      <c r="AT189" s="150" t="s">
        <v>136</v>
      </c>
      <c r="AU189" s="150" t="s">
        <v>83</v>
      </c>
      <c r="AV189" s="13" t="s">
        <v>83</v>
      </c>
      <c r="AW189" s="13" t="s">
        <v>29</v>
      </c>
      <c r="AX189" s="13" t="s">
        <v>73</v>
      </c>
      <c r="AY189" s="150" t="s">
        <v>128</v>
      </c>
    </row>
    <row r="190" spans="2:65" s="14" customFormat="1">
      <c r="B190" s="155"/>
      <c r="D190" s="144" t="s">
        <v>136</v>
      </c>
      <c r="E190" s="156" t="s">
        <v>1</v>
      </c>
      <c r="F190" s="157" t="s">
        <v>140</v>
      </c>
      <c r="H190" s="158">
        <v>1</v>
      </c>
      <c r="L190" s="155"/>
      <c r="M190" s="159"/>
      <c r="T190" s="160"/>
      <c r="AT190" s="156" t="s">
        <v>136</v>
      </c>
      <c r="AU190" s="156" t="s">
        <v>83</v>
      </c>
      <c r="AV190" s="14" t="s">
        <v>134</v>
      </c>
      <c r="AW190" s="14" t="s">
        <v>29</v>
      </c>
      <c r="AX190" s="14" t="s">
        <v>81</v>
      </c>
      <c r="AY190" s="156" t="s">
        <v>128</v>
      </c>
    </row>
    <row r="191" spans="2:65" s="11" customFormat="1" ht="22.75" customHeight="1">
      <c r="B191" s="118"/>
      <c r="D191" s="119" t="s">
        <v>72</v>
      </c>
      <c r="E191" s="127" t="s">
        <v>134</v>
      </c>
      <c r="F191" s="127" t="s">
        <v>232</v>
      </c>
      <c r="J191" s="128">
        <f>BK191</f>
        <v>0</v>
      </c>
      <c r="L191" s="118"/>
      <c r="M191" s="122"/>
      <c r="P191" s="123">
        <f>SUM(P192:P199)</f>
        <v>0</v>
      </c>
      <c r="R191" s="123">
        <f>SUM(R192:R199)</f>
        <v>0</v>
      </c>
      <c r="T191" s="124">
        <f>SUM(T192:T199)</f>
        <v>0</v>
      </c>
      <c r="AR191" s="119" t="s">
        <v>81</v>
      </c>
      <c r="AT191" s="125" t="s">
        <v>72</v>
      </c>
      <c r="AU191" s="125" t="s">
        <v>81</v>
      </c>
      <c r="AY191" s="119" t="s">
        <v>128</v>
      </c>
      <c r="BK191" s="126">
        <f>SUM(BK192:BK199)</f>
        <v>0</v>
      </c>
    </row>
    <row r="192" spans="2:65" s="1" customFormat="1" ht="49" customHeight="1">
      <c r="B192" s="129"/>
      <c r="C192" s="130" t="s">
        <v>233</v>
      </c>
      <c r="D192" s="130" t="s">
        <v>130</v>
      </c>
      <c r="E192" s="131" t="s">
        <v>234</v>
      </c>
      <c r="F192" s="132" t="s">
        <v>235</v>
      </c>
      <c r="G192" s="133" t="s">
        <v>160</v>
      </c>
      <c r="H192" s="134">
        <v>52.375</v>
      </c>
      <c r="I192" s="135"/>
      <c r="J192" s="135">
        <f>ROUND(I192*H192,2)</f>
        <v>0</v>
      </c>
      <c r="K192" s="136"/>
      <c r="L192" s="29"/>
      <c r="M192" s="137" t="s">
        <v>1</v>
      </c>
      <c r="N192" s="138" t="s">
        <v>38</v>
      </c>
      <c r="O192" s="139">
        <v>0</v>
      </c>
      <c r="P192" s="139">
        <f>O192*H192</f>
        <v>0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134</v>
      </c>
      <c r="AT192" s="141" t="s">
        <v>130</v>
      </c>
      <c r="AU192" s="141" t="s">
        <v>83</v>
      </c>
      <c r="AY192" s="17" t="s">
        <v>128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7" t="s">
        <v>81</v>
      </c>
      <c r="BK192" s="142">
        <f>ROUND(I192*H192,2)</f>
        <v>0</v>
      </c>
      <c r="BL192" s="17" t="s">
        <v>134</v>
      </c>
      <c r="BM192" s="141" t="s">
        <v>236</v>
      </c>
    </row>
    <row r="193" spans="2:65" s="12" customFormat="1">
      <c r="B193" s="143"/>
      <c r="D193" s="144" t="s">
        <v>136</v>
      </c>
      <c r="E193" s="145" t="s">
        <v>1</v>
      </c>
      <c r="F193" s="146" t="s">
        <v>163</v>
      </c>
      <c r="H193" s="145" t="s">
        <v>1</v>
      </c>
      <c r="L193" s="143"/>
      <c r="M193" s="147"/>
      <c r="T193" s="148"/>
      <c r="AT193" s="145" t="s">
        <v>136</v>
      </c>
      <c r="AU193" s="145" t="s">
        <v>83</v>
      </c>
      <c r="AV193" s="12" t="s">
        <v>81</v>
      </c>
      <c r="AW193" s="12" t="s">
        <v>29</v>
      </c>
      <c r="AX193" s="12" t="s">
        <v>73</v>
      </c>
      <c r="AY193" s="145" t="s">
        <v>128</v>
      </c>
    </row>
    <row r="194" spans="2:65" s="12" customFormat="1">
      <c r="B194" s="143"/>
      <c r="D194" s="144" t="s">
        <v>136</v>
      </c>
      <c r="E194" s="145" t="s">
        <v>1</v>
      </c>
      <c r="F194" s="146" t="s">
        <v>237</v>
      </c>
      <c r="H194" s="145" t="s">
        <v>1</v>
      </c>
      <c r="L194" s="143"/>
      <c r="M194" s="147"/>
      <c r="T194" s="148"/>
      <c r="AT194" s="145" t="s">
        <v>136</v>
      </c>
      <c r="AU194" s="145" t="s">
        <v>83</v>
      </c>
      <c r="AV194" s="12" t="s">
        <v>81</v>
      </c>
      <c r="AW194" s="12" t="s">
        <v>29</v>
      </c>
      <c r="AX194" s="12" t="s">
        <v>73</v>
      </c>
      <c r="AY194" s="145" t="s">
        <v>128</v>
      </c>
    </row>
    <row r="195" spans="2:65" s="12" customFormat="1">
      <c r="B195" s="143"/>
      <c r="D195" s="144" t="s">
        <v>136</v>
      </c>
      <c r="E195" s="145" t="s">
        <v>1</v>
      </c>
      <c r="F195" s="146" t="s">
        <v>165</v>
      </c>
      <c r="H195" s="145" t="s">
        <v>1</v>
      </c>
      <c r="L195" s="143"/>
      <c r="M195" s="147"/>
      <c r="T195" s="148"/>
      <c r="AT195" s="145" t="s">
        <v>136</v>
      </c>
      <c r="AU195" s="145" t="s">
        <v>83</v>
      </c>
      <c r="AV195" s="12" t="s">
        <v>81</v>
      </c>
      <c r="AW195" s="12" t="s">
        <v>29</v>
      </c>
      <c r="AX195" s="12" t="s">
        <v>73</v>
      </c>
      <c r="AY195" s="145" t="s">
        <v>128</v>
      </c>
    </row>
    <row r="196" spans="2:65" s="13" customFormat="1">
      <c r="B196" s="149"/>
      <c r="D196" s="144" t="s">
        <v>136</v>
      </c>
      <c r="E196" s="150" t="s">
        <v>1</v>
      </c>
      <c r="F196" s="151" t="s">
        <v>166</v>
      </c>
      <c r="H196" s="152">
        <v>40.375</v>
      </c>
      <c r="L196" s="149"/>
      <c r="M196" s="153"/>
      <c r="T196" s="154"/>
      <c r="AT196" s="150" t="s">
        <v>136</v>
      </c>
      <c r="AU196" s="150" t="s">
        <v>83</v>
      </c>
      <c r="AV196" s="13" t="s">
        <v>83</v>
      </c>
      <c r="AW196" s="13" t="s">
        <v>29</v>
      </c>
      <c r="AX196" s="13" t="s">
        <v>73</v>
      </c>
      <c r="AY196" s="150" t="s">
        <v>128</v>
      </c>
    </row>
    <row r="197" spans="2:65" s="12" customFormat="1">
      <c r="B197" s="143"/>
      <c r="D197" s="144" t="s">
        <v>136</v>
      </c>
      <c r="E197" s="145" t="s">
        <v>1</v>
      </c>
      <c r="F197" s="146" t="s">
        <v>167</v>
      </c>
      <c r="H197" s="145" t="s">
        <v>1</v>
      </c>
      <c r="L197" s="143"/>
      <c r="M197" s="147"/>
      <c r="T197" s="148"/>
      <c r="AT197" s="145" t="s">
        <v>136</v>
      </c>
      <c r="AU197" s="145" t="s">
        <v>83</v>
      </c>
      <c r="AV197" s="12" t="s">
        <v>81</v>
      </c>
      <c r="AW197" s="12" t="s">
        <v>29</v>
      </c>
      <c r="AX197" s="12" t="s">
        <v>73</v>
      </c>
      <c r="AY197" s="145" t="s">
        <v>128</v>
      </c>
    </row>
    <row r="198" spans="2:65" s="13" customFormat="1">
      <c r="B198" s="149"/>
      <c r="D198" s="144" t="s">
        <v>136</v>
      </c>
      <c r="E198" s="150" t="s">
        <v>1</v>
      </c>
      <c r="F198" s="151" t="s">
        <v>168</v>
      </c>
      <c r="H198" s="152">
        <v>12</v>
      </c>
      <c r="L198" s="149"/>
      <c r="M198" s="153"/>
      <c r="T198" s="154"/>
      <c r="AT198" s="150" t="s">
        <v>136</v>
      </c>
      <c r="AU198" s="150" t="s">
        <v>83</v>
      </c>
      <c r="AV198" s="13" t="s">
        <v>83</v>
      </c>
      <c r="AW198" s="13" t="s">
        <v>29</v>
      </c>
      <c r="AX198" s="13" t="s">
        <v>73</v>
      </c>
      <c r="AY198" s="150" t="s">
        <v>128</v>
      </c>
    </row>
    <row r="199" spans="2:65" s="14" customFormat="1">
      <c r="B199" s="155"/>
      <c r="D199" s="144" t="s">
        <v>136</v>
      </c>
      <c r="E199" s="156" t="s">
        <v>1</v>
      </c>
      <c r="F199" s="157" t="s">
        <v>140</v>
      </c>
      <c r="H199" s="158">
        <v>52.375</v>
      </c>
      <c r="L199" s="155"/>
      <c r="M199" s="159"/>
      <c r="T199" s="160"/>
      <c r="AT199" s="156" t="s">
        <v>136</v>
      </c>
      <c r="AU199" s="156" t="s">
        <v>83</v>
      </c>
      <c r="AV199" s="14" t="s">
        <v>134</v>
      </c>
      <c r="AW199" s="14" t="s">
        <v>29</v>
      </c>
      <c r="AX199" s="14" t="s">
        <v>81</v>
      </c>
      <c r="AY199" s="156" t="s">
        <v>128</v>
      </c>
    </row>
    <row r="200" spans="2:65" s="11" customFormat="1" ht="22.75" customHeight="1">
      <c r="B200" s="118"/>
      <c r="D200" s="119" t="s">
        <v>72</v>
      </c>
      <c r="E200" s="127" t="s">
        <v>157</v>
      </c>
      <c r="F200" s="127" t="s">
        <v>238</v>
      </c>
      <c r="J200" s="128">
        <f>BK200</f>
        <v>0</v>
      </c>
      <c r="L200" s="118"/>
      <c r="M200" s="122"/>
      <c r="P200" s="123">
        <f>SUM(P201:P224)</f>
        <v>0</v>
      </c>
      <c r="R200" s="123">
        <f>SUM(R201:R224)</f>
        <v>0</v>
      </c>
      <c r="T200" s="124">
        <f>SUM(T201:T224)</f>
        <v>0</v>
      </c>
      <c r="AR200" s="119" t="s">
        <v>81</v>
      </c>
      <c r="AT200" s="125" t="s">
        <v>72</v>
      </c>
      <c r="AU200" s="125" t="s">
        <v>81</v>
      </c>
      <c r="AY200" s="119" t="s">
        <v>128</v>
      </c>
      <c r="BK200" s="126">
        <f>SUM(BK201:BK224)</f>
        <v>0</v>
      </c>
    </row>
    <row r="201" spans="2:65" s="1" customFormat="1" ht="37.75" customHeight="1">
      <c r="B201" s="129"/>
      <c r="C201" s="130" t="s">
        <v>239</v>
      </c>
      <c r="D201" s="130" t="s">
        <v>130</v>
      </c>
      <c r="E201" s="131" t="s">
        <v>240</v>
      </c>
      <c r="F201" s="132" t="s">
        <v>241</v>
      </c>
      <c r="G201" s="133" t="s">
        <v>133</v>
      </c>
      <c r="H201" s="134">
        <v>210</v>
      </c>
      <c r="I201" s="135"/>
      <c r="J201" s="135">
        <f>ROUND(I201*H201,2)</f>
        <v>0</v>
      </c>
      <c r="K201" s="136"/>
      <c r="L201" s="29"/>
      <c r="M201" s="137" t="s">
        <v>1</v>
      </c>
      <c r="N201" s="138" t="s">
        <v>38</v>
      </c>
      <c r="O201" s="139">
        <v>0</v>
      </c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134</v>
      </c>
      <c r="AT201" s="141" t="s">
        <v>130</v>
      </c>
      <c r="AU201" s="141" t="s">
        <v>83</v>
      </c>
      <c r="AY201" s="17" t="s">
        <v>128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7" t="s">
        <v>81</v>
      </c>
      <c r="BK201" s="142">
        <f>ROUND(I201*H201,2)</f>
        <v>0</v>
      </c>
      <c r="BL201" s="17" t="s">
        <v>134</v>
      </c>
      <c r="BM201" s="141" t="s">
        <v>242</v>
      </c>
    </row>
    <row r="202" spans="2:65" s="12" customFormat="1">
      <c r="B202" s="143"/>
      <c r="D202" s="144" t="s">
        <v>136</v>
      </c>
      <c r="E202" s="145" t="s">
        <v>1</v>
      </c>
      <c r="F202" s="146" t="s">
        <v>137</v>
      </c>
      <c r="H202" s="145" t="s">
        <v>1</v>
      </c>
      <c r="L202" s="143"/>
      <c r="M202" s="147"/>
      <c r="T202" s="148"/>
      <c r="AT202" s="145" t="s">
        <v>136</v>
      </c>
      <c r="AU202" s="145" t="s">
        <v>83</v>
      </c>
      <c r="AV202" s="12" t="s">
        <v>81</v>
      </c>
      <c r="AW202" s="12" t="s">
        <v>29</v>
      </c>
      <c r="AX202" s="12" t="s">
        <v>73</v>
      </c>
      <c r="AY202" s="145" t="s">
        <v>128</v>
      </c>
    </row>
    <row r="203" spans="2:65" s="12" customFormat="1" ht="20">
      <c r="B203" s="143"/>
      <c r="D203" s="144" t="s">
        <v>136</v>
      </c>
      <c r="E203" s="145" t="s">
        <v>1</v>
      </c>
      <c r="F203" s="146" t="s">
        <v>138</v>
      </c>
      <c r="H203" s="145" t="s">
        <v>1</v>
      </c>
      <c r="L203" s="143"/>
      <c r="M203" s="147"/>
      <c r="T203" s="148"/>
      <c r="AT203" s="145" t="s">
        <v>136</v>
      </c>
      <c r="AU203" s="145" t="s">
        <v>83</v>
      </c>
      <c r="AV203" s="12" t="s">
        <v>81</v>
      </c>
      <c r="AW203" s="12" t="s">
        <v>29</v>
      </c>
      <c r="AX203" s="12" t="s">
        <v>73</v>
      </c>
      <c r="AY203" s="145" t="s">
        <v>128</v>
      </c>
    </row>
    <row r="204" spans="2:65" s="12" customFormat="1">
      <c r="B204" s="143"/>
      <c r="D204" s="144" t="s">
        <v>136</v>
      </c>
      <c r="E204" s="145" t="s">
        <v>1</v>
      </c>
      <c r="F204" s="146" t="s">
        <v>243</v>
      </c>
      <c r="H204" s="145" t="s">
        <v>1</v>
      </c>
      <c r="L204" s="143"/>
      <c r="M204" s="147"/>
      <c r="T204" s="148"/>
      <c r="AT204" s="145" t="s">
        <v>136</v>
      </c>
      <c r="AU204" s="145" t="s">
        <v>83</v>
      </c>
      <c r="AV204" s="12" t="s">
        <v>81</v>
      </c>
      <c r="AW204" s="12" t="s">
        <v>29</v>
      </c>
      <c r="AX204" s="12" t="s">
        <v>73</v>
      </c>
      <c r="AY204" s="145" t="s">
        <v>128</v>
      </c>
    </row>
    <row r="205" spans="2:65" s="12" customFormat="1">
      <c r="B205" s="143"/>
      <c r="D205" s="144" t="s">
        <v>136</v>
      </c>
      <c r="E205" s="145" t="s">
        <v>1</v>
      </c>
      <c r="F205" s="146" t="s">
        <v>244</v>
      </c>
      <c r="H205" s="145" t="s">
        <v>1</v>
      </c>
      <c r="L205" s="143"/>
      <c r="M205" s="147"/>
      <c r="T205" s="148"/>
      <c r="AT205" s="145" t="s">
        <v>136</v>
      </c>
      <c r="AU205" s="145" t="s">
        <v>83</v>
      </c>
      <c r="AV205" s="12" t="s">
        <v>81</v>
      </c>
      <c r="AW205" s="12" t="s">
        <v>29</v>
      </c>
      <c r="AX205" s="12" t="s">
        <v>73</v>
      </c>
      <c r="AY205" s="145" t="s">
        <v>128</v>
      </c>
    </row>
    <row r="206" spans="2:65" s="13" customFormat="1">
      <c r="B206" s="149"/>
      <c r="D206" s="144" t="s">
        <v>136</v>
      </c>
      <c r="E206" s="150" t="s">
        <v>1</v>
      </c>
      <c r="F206" s="151" t="s">
        <v>139</v>
      </c>
      <c r="H206" s="152">
        <v>210</v>
      </c>
      <c r="L206" s="149"/>
      <c r="M206" s="153"/>
      <c r="T206" s="154"/>
      <c r="AT206" s="150" t="s">
        <v>136</v>
      </c>
      <c r="AU206" s="150" t="s">
        <v>83</v>
      </c>
      <c r="AV206" s="13" t="s">
        <v>83</v>
      </c>
      <c r="AW206" s="13" t="s">
        <v>29</v>
      </c>
      <c r="AX206" s="13" t="s">
        <v>73</v>
      </c>
      <c r="AY206" s="150" t="s">
        <v>128</v>
      </c>
    </row>
    <row r="207" spans="2:65" s="14" customFormat="1">
      <c r="B207" s="155"/>
      <c r="D207" s="144" t="s">
        <v>136</v>
      </c>
      <c r="E207" s="156" t="s">
        <v>1</v>
      </c>
      <c r="F207" s="157" t="s">
        <v>140</v>
      </c>
      <c r="H207" s="158">
        <v>210</v>
      </c>
      <c r="L207" s="155"/>
      <c r="M207" s="159"/>
      <c r="T207" s="160"/>
      <c r="AT207" s="156" t="s">
        <v>136</v>
      </c>
      <c r="AU207" s="156" t="s">
        <v>83</v>
      </c>
      <c r="AV207" s="14" t="s">
        <v>134</v>
      </c>
      <c r="AW207" s="14" t="s">
        <v>29</v>
      </c>
      <c r="AX207" s="14" t="s">
        <v>81</v>
      </c>
      <c r="AY207" s="156" t="s">
        <v>128</v>
      </c>
    </row>
    <row r="208" spans="2:65" s="1" customFormat="1" ht="24.15" customHeight="1">
      <c r="B208" s="129"/>
      <c r="C208" s="161" t="s">
        <v>245</v>
      </c>
      <c r="D208" s="161" t="s">
        <v>209</v>
      </c>
      <c r="E208" s="162" t="s">
        <v>246</v>
      </c>
      <c r="F208" s="163" t="s">
        <v>247</v>
      </c>
      <c r="G208" s="164" t="s">
        <v>155</v>
      </c>
      <c r="H208" s="165">
        <v>98</v>
      </c>
      <c r="I208" s="166"/>
      <c r="J208" s="166">
        <f>ROUND(I208*H208,2)</f>
        <v>0</v>
      </c>
      <c r="K208" s="167"/>
      <c r="L208" s="168"/>
      <c r="M208" s="169" t="s">
        <v>1</v>
      </c>
      <c r="N208" s="170" t="s">
        <v>38</v>
      </c>
      <c r="O208" s="139">
        <v>0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183</v>
      </c>
      <c r="AT208" s="141" t="s">
        <v>209</v>
      </c>
      <c r="AU208" s="141" t="s">
        <v>83</v>
      </c>
      <c r="AY208" s="17" t="s">
        <v>128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7" t="s">
        <v>81</v>
      </c>
      <c r="BK208" s="142">
        <f>ROUND(I208*H208,2)</f>
        <v>0</v>
      </c>
      <c r="BL208" s="17" t="s">
        <v>134</v>
      </c>
      <c r="BM208" s="141" t="s">
        <v>248</v>
      </c>
    </row>
    <row r="209" spans="2:65" s="12" customFormat="1">
      <c r="B209" s="143"/>
      <c r="D209" s="144" t="s">
        <v>136</v>
      </c>
      <c r="E209" s="145" t="s">
        <v>1</v>
      </c>
      <c r="F209" s="146" t="s">
        <v>249</v>
      </c>
      <c r="H209" s="145" t="s">
        <v>1</v>
      </c>
      <c r="L209" s="143"/>
      <c r="M209" s="147"/>
      <c r="T209" s="148"/>
      <c r="AT209" s="145" t="s">
        <v>136</v>
      </c>
      <c r="AU209" s="145" t="s">
        <v>83</v>
      </c>
      <c r="AV209" s="12" t="s">
        <v>81</v>
      </c>
      <c r="AW209" s="12" t="s">
        <v>29</v>
      </c>
      <c r="AX209" s="12" t="s">
        <v>73</v>
      </c>
      <c r="AY209" s="145" t="s">
        <v>128</v>
      </c>
    </row>
    <row r="210" spans="2:65" s="12" customFormat="1">
      <c r="B210" s="143"/>
      <c r="D210" s="144" t="s">
        <v>136</v>
      </c>
      <c r="E210" s="145" t="s">
        <v>1</v>
      </c>
      <c r="F210" s="146" t="s">
        <v>250</v>
      </c>
      <c r="H210" s="145" t="s">
        <v>1</v>
      </c>
      <c r="L210" s="143"/>
      <c r="M210" s="147"/>
      <c r="T210" s="148"/>
      <c r="AT210" s="145" t="s">
        <v>136</v>
      </c>
      <c r="AU210" s="145" t="s">
        <v>83</v>
      </c>
      <c r="AV210" s="12" t="s">
        <v>81</v>
      </c>
      <c r="AW210" s="12" t="s">
        <v>29</v>
      </c>
      <c r="AX210" s="12" t="s">
        <v>73</v>
      </c>
      <c r="AY210" s="145" t="s">
        <v>128</v>
      </c>
    </row>
    <row r="211" spans="2:65" s="12" customFormat="1" ht="20">
      <c r="B211" s="143"/>
      <c r="D211" s="144" t="s">
        <v>136</v>
      </c>
      <c r="E211" s="145" t="s">
        <v>1</v>
      </c>
      <c r="F211" s="146" t="s">
        <v>251</v>
      </c>
      <c r="H211" s="145" t="s">
        <v>1</v>
      </c>
      <c r="L211" s="143"/>
      <c r="M211" s="147"/>
      <c r="T211" s="148"/>
      <c r="AT211" s="145" t="s">
        <v>136</v>
      </c>
      <c r="AU211" s="145" t="s">
        <v>83</v>
      </c>
      <c r="AV211" s="12" t="s">
        <v>81</v>
      </c>
      <c r="AW211" s="12" t="s">
        <v>29</v>
      </c>
      <c r="AX211" s="12" t="s">
        <v>73</v>
      </c>
      <c r="AY211" s="145" t="s">
        <v>128</v>
      </c>
    </row>
    <row r="212" spans="2:65" s="12" customFormat="1">
      <c r="B212" s="143"/>
      <c r="D212" s="144" t="s">
        <v>136</v>
      </c>
      <c r="E212" s="145" t="s">
        <v>1</v>
      </c>
      <c r="F212" s="146" t="s">
        <v>243</v>
      </c>
      <c r="H212" s="145" t="s">
        <v>1</v>
      </c>
      <c r="L212" s="143"/>
      <c r="M212" s="147"/>
      <c r="T212" s="148"/>
      <c r="AT212" s="145" t="s">
        <v>136</v>
      </c>
      <c r="AU212" s="145" t="s">
        <v>83</v>
      </c>
      <c r="AV212" s="12" t="s">
        <v>81</v>
      </c>
      <c r="AW212" s="12" t="s">
        <v>29</v>
      </c>
      <c r="AX212" s="12" t="s">
        <v>73</v>
      </c>
      <c r="AY212" s="145" t="s">
        <v>128</v>
      </c>
    </row>
    <row r="213" spans="2:65" s="12" customFormat="1">
      <c r="B213" s="143"/>
      <c r="D213" s="144" t="s">
        <v>136</v>
      </c>
      <c r="E213" s="145" t="s">
        <v>1</v>
      </c>
      <c r="F213" s="146" t="s">
        <v>244</v>
      </c>
      <c r="H213" s="145" t="s">
        <v>1</v>
      </c>
      <c r="L213" s="143"/>
      <c r="M213" s="147"/>
      <c r="T213" s="148"/>
      <c r="AT213" s="145" t="s">
        <v>136</v>
      </c>
      <c r="AU213" s="145" t="s">
        <v>83</v>
      </c>
      <c r="AV213" s="12" t="s">
        <v>81</v>
      </c>
      <c r="AW213" s="12" t="s">
        <v>29</v>
      </c>
      <c r="AX213" s="12" t="s">
        <v>73</v>
      </c>
      <c r="AY213" s="145" t="s">
        <v>128</v>
      </c>
    </row>
    <row r="214" spans="2:65" s="12" customFormat="1">
      <c r="B214" s="143"/>
      <c r="D214" s="144" t="s">
        <v>136</v>
      </c>
      <c r="E214" s="145" t="s">
        <v>1</v>
      </c>
      <c r="F214" s="146" t="s">
        <v>252</v>
      </c>
      <c r="H214" s="145" t="s">
        <v>1</v>
      </c>
      <c r="L214" s="143"/>
      <c r="M214" s="147"/>
      <c r="T214" s="148"/>
      <c r="AT214" s="145" t="s">
        <v>136</v>
      </c>
      <c r="AU214" s="145" t="s">
        <v>83</v>
      </c>
      <c r="AV214" s="12" t="s">
        <v>81</v>
      </c>
      <c r="AW214" s="12" t="s">
        <v>29</v>
      </c>
      <c r="AX214" s="12" t="s">
        <v>73</v>
      </c>
      <c r="AY214" s="145" t="s">
        <v>128</v>
      </c>
    </row>
    <row r="215" spans="2:65" s="12" customFormat="1">
      <c r="B215" s="143"/>
      <c r="D215" s="144" t="s">
        <v>136</v>
      </c>
      <c r="E215" s="145" t="s">
        <v>1</v>
      </c>
      <c r="F215" s="146" t="s">
        <v>253</v>
      </c>
      <c r="H215" s="145" t="s">
        <v>1</v>
      </c>
      <c r="L215" s="143"/>
      <c r="M215" s="147"/>
      <c r="T215" s="148"/>
      <c r="AT215" s="145" t="s">
        <v>136</v>
      </c>
      <c r="AU215" s="145" t="s">
        <v>83</v>
      </c>
      <c r="AV215" s="12" t="s">
        <v>81</v>
      </c>
      <c r="AW215" s="12" t="s">
        <v>29</v>
      </c>
      <c r="AX215" s="12" t="s">
        <v>73</v>
      </c>
      <c r="AY215" s="145" t="s">
        <v>128</v>
      </c>
    </row>
    <row r="216" spans="2:65" s="12" customFormat="1">
      <c r="B216" s="143"/>
      <c r="D216" s="144" t="s">
        <v>136</v>
      </c>
      <c r="E216" s="145" t="s">
        <v>1</v>
      </c>
      <c r="F216" s="146" t="s">
        <v>254</v>
      </c>
      <c r="H216" s="145" t="s">
        <v>1</v>
      </c>
      <c r="L216" s="143"/>
      <c r="M216" s="147"/>
      <c r="T216" s="148"/>
      <c r="AT216" s="145" t="s">
        <v>136</v>
      </c>
      <c r="AU216" s="145" t="s">
        <v>83</v>
      </c>
      <c r="AV216" s="12" t="s">
        <v>81</v>
      </c>
      <c r="AW216" s="12" t="s">
        <v>29</v>
      </c>
      <c r="AX216" s="12" t="s">
        <v>73</v>
      </c>
      <c r="AY216" s="145" t="s">
        <v>128</v>
      </c>
    </row>
    <row r="217" spans="2:65" s="13" customFormat="1">
      <c r="B217" s="149"/>
      <c r="D217" s="144" t="s">
        <v>136</v>
      </c>
      <c r="E217" s="150" t="s">
        <v>1</v>
      </c>
      <c r="F217" s="151" t="s">
        <v>255</v>
      </c>
      <c r="H217" s="152">
        <v>98</v>
      </c>
      <c r="L217" s="149"/>
      <c r="M217" s="153"/>
      <c r="T217" s="154"/>
      <c r="AT217" s="150" t="s">
        <v>136</v>
      </c>
      <c r="AU217" s="150" t="s">
        <v>83</v>
      </c>
      <c r="AV217" s="13" t="s">
        <v>83</v>
      </c>
      <c r="AW217" s="13" t="s">
        <v>29</v>
      </c>
      <c r="AX217" s="13" t="s">
        <v>73</v>
      </c>
      <c r="AY217" s="150" t="s">
        <v>128</v>
      </c>
    </row>
    <row r="218" spans="2:65" s="14" customFormat="1">
      <c r="B218" s="155"/>
      <c r="D218" s="144" t="s">
        <v>136</v>
      </c>
      <c r="E218" s="156" t="s">
        <v>1</v>
      </c>
      <c r="F218" s="157" t="s">
        <v>140</v>
      </c>
      <c r="H218" s="158">
        <v>98</v>
      </c>
      <c r="L218" s="155"/>
      <c r="M218" s="159"/>
      <c r="T218" s="160"/>
      <c r="AT218" s="156" t="s">
        <v>136</v>
      </c>
      <c r="AU218" s="156" t="s">
        <v>83</v>
      </c>
      <c r="AV218" s="14" t="s">
        <v>134</v>
      </c>
      <c r="AW218" s="14" t="s">
        <v>29</v>
      </c>
      <c r="AX218" s="14" t="s">
        <v>81</v>
      </c>
      <c r="AY218" s="156" t="s">
        <v>128</v>
      </c>
    </row>
    <row r="219" spans="2:65" s="1" customFormat="1" ht="16.5" customHeight="1">
      <c r="B219" s="129"/>
      <c r="C219" s="161" t="s">
        <v>7</v>
      </c>
      <c r="D219" s="161" t="s">
        <v>209</v>
      </c>
      <c r="E219" s="162" t="s">
        <v>256</v>
      </c>
      <c r="F219" s="163" t="s">
        <v>257</v>
      </c>
      <c r="G219" s="164" t="s">
        <v>155</v>
      </c>
      <c r="H219" s="165">
        <v>392</v>
      </c>
      <c r="I219" s="166"/>
      <c r="J219" s="166">
        <f>ROUND(I219*H219,2)</f>
        <v>0</v>
      </c>
      <c r="K219" s="167"/>
      <c r="L219" s="168"/>
      <c r="M219" s="169" t="s">
        <v>1</v>
      </c>
      <c r="N219" s="170" t="s">
        <v>38</v>
      </c>
      <c r="O219" s="139">
        <v>0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183</v>
      </c>
      <c r="AT219" s="141" t="s">
        <v>209</v>
      </c>
      <c r="AU219" s="141" t="s">
        <v>83</v>
      </c>
      <c r="AY219" s="17" t="s">
        <v>128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7" t="s">
        <v>81</v>
      </c>
      <c r="BK219" s="142">
        <f>ROUND(I219*H219,2)</f>
        <v>0</v>
      </c>
      <c r="BL219" s="17" t="s">
        <v>134</v>
      </c>
      <c r="BM219" s="141" t="s">
        <v>258</v>
      </c>
    </row>
    <row r="220" spans="2:65" s="12" customFormat="1">
      <c r="B220" s="143"/>
      <c r="D220" s="144" t="s">
        <v>136</v>
      </c>
      <c r="E220" s="145" t="s">
        <v>1</v>
      </c>
      <c r="F220" s="146" t="s">
        <v>259</v>
      </c>
      <c r="H220" s="145" t="s">
        <v>1</v>
      </c>
      <c r="L220" s="143"/>
      <c r="M220" s="147"/>
      <c r="T220" s="148"/>
      <c r="AT220" s="145" t="s">
        <v>136</v>
      </c>
      <c r="AU220" s="145" t="s">
        <v>83</v>
      </c>
      <c r="AV220" s="12" t="s">
        <v>81</v>
      </c>
      <c r="AW220" s="12" t="s">
        <v>29</v>
      </c>
      <c r="AX220" s="12" t="s">
        <v>73</v>
      </c>
      <c r="AY220" s="145" t="s">
        <v>128</v>
      </c>
    </row>
    <row r="221" spans="2:65" s="12" customFormat="1">
      <c r="B221" s="143"/>
      <c r="D221" s="144" t="s">
        <v>136</v>
      </c>
      <c r="E221" s="145" t="s">
        <v>1</v>
      </c>
      <c r="F221" s="146" t="s">
        <v>250</v>
      </c>
      <c r="H221" s="145" t="s">
        <v>1</v>
      </c>
      <c r="L221" s="143"/>
      <c r="M221" s="147"/>
      <c r="T221" s="148"/>
      <c r="AT221" s="145" t="s">
        <v>136</v>
      </c>
      <c r="AU221" s="145" t="s">
        <v>83</v>
      </c>
      <c r="AV221" s="12" t="s">
        <v>81</v>
      </c>
      <c r="AW221" s="12" t="s">
        <v>29</v>
      </c>
      <c r="AX221" s="12" t="s">
        <v>73</v>
      </c>
      <c r="AY221" s="145" t="s">
        <v>128</v>
      </c>
    </row>
    <row r="222" spans="2:65" s="12" customFormat="1">
      <c r="B222" s="143"/>
      <c r="D222" s="144" t="s">
        <v>136</v>
      </c>
      <c r="E222" s="145" t="s">
        <v>1</v>
      </c>
      <c r="F222" s="146" t="s">
        <v>252</v>
      </c>
      <c r="H222" s="145" t="s">
        <v>1</v>
      </c>
      <c r="L222" s="143"/>
      <c r="M222" s="147"/>
      <c r="T222" s="148"/>
      <c r="AT222" s="145" t="s">
        <v>136</v>
      </c>
      <c r="AU222" s="145" t="s">
        <v>83</v>
      </c>
      <c r="AV222" s="12" t="s">
        <v>81</v>
      </c>
      <c r="AW222" s="12" t="s">
        <v>29</v>
      </c>
      <c r="AX222" s="12" t="s">
        <v>73</v>
      </c>
      <c r="AY222" s="145" t="s">
        <v>128</v>
      </c>
    </row>
    <row r="223" spans="2:65" s="13" customFormat="1">
      <c r="B223" s="149"/>
      <c r="D223" s="144" t="s">
        <v>136</v>
      </c>
      <c r="E223" s="150" t="s">
        <v>1</v>
      </c>
      <c r="F223" s="151" t="s">
        <v>260</v>
      </c>
      <c r="H223" s="152">
        <v>392</v>
      </c>
      <c r="L223" s="149"/>
      <c r="M223" s="153"/>
      <c r="T223" s="154"/>
      <c r="AT223" s="150" t="s">
        <v>136</v>
      </c>
      <c r="AU223" s="150" t="s">
        <v>83</v>
      </c>
      <c r="AV223" s="13" t="s">
        <v>83</v>
      </c>
      <c r="AW223" s="13" t="s">
        <v>29</v>
      </c>
      <c r="AX223" s="13" t="s">
        <v>73</v>
      </c>
      <c r="AY223" s="150" t="s">
        <v>128</v>
      </c>
    </row>
    <row r="224" spans="2:65" s="14" customFormat="1">
      <c r="B224" s="155"/>
      <c r="D224" s="144" t="s">
        <v>136</v>
      </c>
      <c r="E224" s="156" t="s">
        <v>1</v>
      </c>
      <c r="F224" s="157" t="s">
        <v>140</v>
      </c>
      <c r="H224" s="158">
        <v>392</v>
      </c>
      <c r="L224" s="155"/>
      <c r="M224" s="159"/>
      <c r="T224" s="160"/>
      <c r="AT224" s="156" t="s">
        <v>136</v>
      </c>
      <c r="AU224" s="156" t="s">
        <v>83</v>
      </c>
      <c r="AV224" s="14" t="s">
        <v>134</v>
      </c>
      <c r="AW224" s="14" t="s">
        <v>29</v>
      </c>
      <c r="AX224" s="14" t="s">
        <v>81</v>
      </c>
      <c r="AY224" s="156" t="s">
        <v>128</v>
      </c>
    </row>
    <row r="225" spans="2:65" s="11" customFormat="1" ht="22.75" customHeight="1">
      <c r="B225" s="118"/>
      <c r="D225" s="119" t="s">
        <v>72</v>
      </c>
      <c r="E225" s="127" t="s">
        <v>261</v>
      </c>
      <c r="F225" s="127" t="s">
        <v>262</v>
      </c>
      <c r="J225" s="128">
        <f>BK225</f>
        <v>0</v>
      </c>
      <c r="L225" s="118"/>
      <c r="M225" s="122"/>
      <c r="P225" s="123">
        <f>SUM(P226:P232)</f>
        <v>0</v>
      </c>
      <c r="R225" s="123">
        <f>SUM(R226:R232)</f>
        <v>0</v>
      </c>
      <c r="T225" s="124">
        <f>SUM(T226:T232)</f>
        <v>0</v>
      </c>
      <c r="AR225" s="119" t="s">
        <v>81</v>
      </c>
      <c r="AT225" s="125" t="s">
        <v>72</v>
      </c>
      <c r="AU225" s="125" t="s">
        <v>81</v>
      </c>
      <c r="AY225" s="119" t="s">
        <v>128</v>
      </c>
      <c r="BK225" s="126">
        <f>SUM(BK226:BK232)</f>
        <v>0</v>
      </c>
    </row>
    <row r="226" spans="2:65" s="1" customFormat="1" ht="37.75" customHeight="1">
      <c r="B226" s="129"/>
      <c r="C226" s="130" t="s">
        <v>263</v>
      </c>
      <c r="D226" s="130" t="s">
        <v>130</v>
      </c>
      <c r="E226" s="131" t="s">
        <v>264</v>
      </c>
      <c r="F226" s="132" t="s">
        <v>265</v>
      </c>
      <c r="G226" s="133" t="s">
        <v>266</v>
      </c>
      <c r="H226" s="134">
        <v>3.625</v>
      </c>
      <c r="I226" s="135"/>
      <c r="J226" s="135">
        <f>ROUND(I226*H226,2)</f>
        <v>0</v>
      </c>
      <c r="K226" s="136"/>
      <c r="L226" s="29"/>
      <c r="M226" s="137" t="s">
        <v>1</v>
      </c>
      <c r="N226" s="138" t="s">
        <v>38</v>
      </c>
      <c r="O226" s="139">
        <v>0</v>
      </c>
      <c r="P226" s="139">
        <f>O226*H226</f>
        <v>0</v>
      </c>
      <c r="Q226" s="139">
        <v>0</v>
      </c>
      <c r="R226" s="139">
        <f>Q226*H226</f>
        <v>0</v>
      </c>
      <c r="S226" s="139">
        <v>0</v>
      </c>
      <c r="T226" s="140">
        <f>S226*H226</f>
        <v>0</v>
      </c>
      <c r="AR226" s="141" t="s">
        <v>134</v>
      </c>
      <c r="AT226" s="141" t="s">
        <v>130</v>
      </c>
      <c r="AU226" s="141" t="s">
        <v>83</v>
      </c>
      <c r="AY226" s="17" t="s">
        <v>128</v>
      </c>
      <c r="BE226" s="142">
        <f>IF(N226="základní",J226,0)</f>
        <v>0</v>
      </c>
      <c r="BF226" s="142">
        <f>IF(N226="snížená",J226,0)</f>
        <v>0</v>
      </c>
      <c r="BG226" s="142">
        <f>IF(N226="zákl. přenesená",J226,0)</f>
        <v>0</v>
      </c>
      <c r="BH226" s="142">
        <f>IF(N226="sníž. přenesená",J226,0)</f>
        <v>0</v>
      </c>
      <c r="BI226" s="142">
        <f>IF(N226="nulová",J226,0)</f>
        <v>0</v>
      </c>
      <c r="BJ226" s="17" t="s">
        <v>81</v>
      </c>
      <c r="BK226" s="142">
        <f>ROUND(I226*H226,2)</f>
        <v>0</v>
      </c>
      <c r="BL226" s="17" t="s">
        <v>134</v>
      </c>
      <c r="BM226" s="141" t="s">
        <v>267</v>
      </c>
    </row>
    <row r="227" spans="2:65" s="12" customFormat="1">
      <c r="B227" s="143"/>
      <c r="D227" s="144" t="s">
        <v>136</v>
      </c>
      <c r="E227" s="145" t="s">
        <v>1</v>
      </c>
      <c r="F227" s="146" t="s">
        <v>268</v>
      </c>
      <c r="H227" s="145" t="s">
        <v>1</v>
      </c>
      <c r="L227" s="143"/>
      <c r="M227" s="147"/>
      <c r="T227" s="148"/>
      <c r="AT227" s="145" t="s">
        <v>136</v>
      </c>
      <c r="AU227" s="145" t="s">
        <v>83</v>
      </c>
      <c r="AV227" s="12" t="s">
        <v>81</v>
      </c>
      <c r="AW227" s="12" t="s">
        <v>29</v>
      </c>
      <c r="AX227" s="12" t="s">
        <v>73</v>
      </c>
      <c r="AY227" s="145" t="s">
        <v>128</v>
      </c>
    </row>
    <row r="228" spans="2:65" s="13" customFormat="1">
      <c r="B228" s="149"/>
      <c r="D228" s="144" t="s">
        <v>136</v>
      </c>
      <c r="E228" s="150" t="s">
        <v>1</v>
      </c>
      <c r="F228" s="151" t="s">
        <v>269</v>
      </c>
      <c r="H228" s="152">
        <v>3.625</v>
      </c>
      <c r="L228" s="149"/>
      <c r="M228" s="153"/>
      <c r="T228" s="154"/>
      <c r="AT228" s="150" t="s">
        <v>136</v>
      </c>
      <c r="AU228" s="150" t="s">
        <v>83</v>
      </c>
      <c r="AV228" s="13" t="s">
        <v>83</v>
      </c>
      <c r="AW228" s="13" t="s">
        <v>29</v>
      </c>
      <c r="AX228" s="13" t="s">
        <v>73</v>
      </c>
      <c r="AY228" s="150" t="s">
        <v>128</v>
      </c>
    </row>
    <row r="229" spans="2:65" s="14" customFormat="1">
      <c r="B229" s="155"/>
      <c r="D229" s="144" t="s">
        <v>136</v>
      </c>
      <c r="E229" s="156" t="s">
        <v>1</v>
      </c>
      <c r="F229" s="157" t="s">
        <v>140</v>
      </c>
      <c r="H229" s="158">
        <v>3.625</v>
      </c>
      <c r="L229" s="155"/>
      <c r="M229" s="159"/>
      <c r="T229" s="160"/>
      <c r="AT229" s="156" t="s">
        <v>136</v>
      </c>
      <c r="AU229" s="156" t="s">
        <v>83</v>
      </c>
      <c r="AV229" s="14" t="s">
        <v>134</v>
      </c>
      <c r="AW229" s="14" t="s">
        <v>29</v>
      </c>
      <c r="AX229" s="14" t="s">
        <v>81</v>
      </c>
      <c r="AY229" s="156" t="s">
        <v>128</v>
      </c>
    </row>
    <row r="230" spans="2:65" s="1" customFormat="1" ht="49" customHeight="1">
      <c r="B230" s="129"/>
      <c r="C230" s="130" t="s">
        <v>270</v>
      </c>
      <c r="D230" s="130" t="s">
        <v>130</v>
      </c>
      <c r="E230" s="131" t="s">
        <v>271</v>
      </c>
      <c r="F230" s="132" t="s">
        <v>272</v>
      </c>
      <c r="G230" s="133" t="s">
        <v>266</v>
      </c>
      <c r="H230" s="134">
        <v>177.625</v>
      </c>
      <c r="I230" s="135"/>
      <c r="J230" s="135">
        <f>ROUND(I230*H230,2)</f>
        <v>0</v>
      </c>
      <c r="K230" s="136"/>
      <c r="L230" s="29"/>
      <c r="M230" s="137" t="s">
        <v>1</v>
      </c>
      <c r="N230" s="138" t="s">
        <v>38</v>
      </c>
      <c r="O230" s="139">
        <v>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134</v>
      </c>
      <c r="AT230" s="141" t="s">
        <v>130</v>
      </c>
      <c r="AU230" s="141" t="s">
        <v>83</v>
      </c>
      <c r="AY230" s="17" t="s">
        <v>128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7" t="s">
        <v>81</v>
      </c>
      <c r="BK230" s="142">
        <f>ROUND(I230*H230,2)</f>
        <v>0</v>
      </c>
      <c r="BL230" s="17" t="s">
        <v>134</v>
      </c>
      <c r="BM230" s="141" t="s">
        <v>273</v>
      </c>
    </row>
    <row r="231" spans="2:65" s="13" customFormat="1">
      <c r="B231" s="149"/>
      <c r="D231" s="144" t="s">
        <v>136</v>
      </c>
      <c r="E231" s="150" t="s">
        <v>1</v>
      </c>
      <c r="F231" s="151" t="s">
        <v>274</v>
      </c>
      <c r="H231" s="152">
        <v>177.625</v>
      </c>
      <c r="L231" s="149"/>
      <c r="M231" s="153"/>
      <c r="T231" s="154"/>
      <c r="AT231" s="150" t="s">
        <v>136</v>
      </c>
      <c r="AU231" s="150" t="s">
        <v>83</v>
      </c>
      <c r="AV231" s="13" t="s">
        <v>83</v>
      </c>
      <c r="AW231" s="13" t="s">
        <v>29</v>
      </c>
      <c r="AX231" s="13" t="s">
        <v>73</v>
      </c>
      <c r="AY231" s="150" t="s">
        <v>128</v>
      </c>
    </row>
    <row r="232" spans="2:65" s="14" customFormat="1">
      <c r="B232" s="155"/>
      <c r="D232" s="144" t="s">
        <v>136</v>
      </c>
      <c r="E232" s="156" t="s">
        <v>1</v>
      </c>
      <c r="F232" s="157" t="s">
        <v>140</v>
      </c>
      <c r="H232" s="158">
        <v>177.625</v>
      </c>
      <c r="L232" s="155"/>
      <c r="M232" s="159"/>
      <c r="T232" s="160"/>
      <c r="AT232" s="156" t="s">
        <v>136</v>
      </c>
      <c r="AU232" s="156" t="s">
        <v>83</v>
      </c>
      <c r="AV232" s="14" t="s">
        <v>134</v>
      </c>
      <c r="AW232" s="14" t="s">
        <v>29</v>
      </c>
      <c r="AX232" s="14" t="s">
        <v>81</v>
      </c>
      <c r="AY232" s="156" t="s">
        <v>128</v>
      </c>
    </row>
    <row r="233" spans="2:65" s="11" customFormat="1" ht="22.75" customHeight="1">
      <c r="B233" s="118"/>
      <c r="D233" s="119" t="s">
        <v>72</v>
      </c>
      <c r="E233" s="127" t="s">
        <v>275</v>
      </c>
      <c r="F233" s="127" t="s">
        <v>276</v>
      </c>
      <c r="J233" s="128">
        <f>BK233</f>
        <v>0</v>
      </c>
      <c r="L233" s="118"/>
      <c r="M233" s="122"/>
      <c r="P233" s="123">
        <f>SUM(P234:P239)</f>
        <v>0</v>
      </c>
      <c r="R233" s="123">
        <f>SUM(R234:R239)</f>
        <v>0</v>
      </c>
      <c r="T233" s="124">
        <f>SUM(T234:T239)</f>
        <v>0</v>
      </c>
      <c r="AR233" s="119" t="s">
        <v>81</v>
      </c>
      <c r="AT233" s="125" t="s">
        <v>72</v>
      </c>
      <c r="AU233" s="125" t="s">
        <v>81</v>
      </c>
      <c r="AY233" s="119" t="s">
        <v>128</v>
      </c>
      <c r="BK233" s="126">
        <f>SUM(BK234:BK239)</f>
        <v>0</v>
      </c>
    </row>
    <row r="234" spans="2:65" s="1" customFormat="1" ht="24.15" customHeight="1">
      <c r="B234" s="129"/>
      <c r="C234" s="130" t="s">
        <v>277</v>
      </c>
      <c r="D234" s="130" t="s">
        <v>130</v>
      </c>
      <c r="E234" s="131" t="s">
        <v>278</v>
      </c>
      <c r="F234" s="132" t="s">
        <v>279</v>
      </c>
      <c r="G234" s="133" t="s">
        <v>266</v>
      </c>
      <c r="H234" s="134">
        <v>101.566</v>
      </c>
      <c r="I234" s="135"/>
      <c r="J234" s="135">
        <f>ROUND(I234*H234,2)</f>
        <v>0</v>
      </c>
      <c r="K234" s="136"/>
      <c r="L234" s="29"/>
      <c r="M234" s="137" t="s">
        <v>1</v>
      </c>
      <c r="N234" s="138" t="s">
        <v>38</v>
      </c>
      <c r="O234" s="139">
        <v>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134</v>
      </c>
      <c r="AT234" s="141" t="s">
        <v>130</v>
      </c>
      <c r="AU234" s="141" t="s">
        <v>83</v>
      </c>
      <c r="AY234" s="17" t="s">
        <v>128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81</v>
      </c>
      <c r="BK234" s="142">
        <f>ROUND(I234*H234,2)</f>
        <v>0</v>
      </c>
      <c r="BL234" s="17" t="s">
        <v>134</v>
      </c>
      <c r="BM234" s="141" t="s">
        <v>280</v>
      </c>
    </row>
    <row r="235" spans="2:65" s="12" customFormat="1">
      <c r="B235" s="143"/>
      <c r="D235" s="144" t="s">
        <v>136</v>
      </c>
      <c r="E235" s="145" t="s">
        <v>1</v>
      </c>
      <c r="F235" s="146" t="s">
        <v>281</v>
      </c>
      <c r="H235" s="145" t="s">
        <v>1</v>
      </c>
      <c r="L235" s="143"/>
      <c r="M235" s="147"/>
      <c r="T235" s="148"/>
      <c r="AT235" s="145" t="s">
        <v>136</v>
      </c>
      <c r="AU235" s="145" t="s">
        <v>83</v>
      </c>
      <c r="AV235" s="12" t="s">
        <v>81</v>
      </c>
      <c r="AW235" s="12" t="s">
        <v>29</v>
      </c>
      <c r="AX235" s="12" t="s">
        <v>73</v>
      </c>
      <c r="AY235" s="145" t="s">
        <v>128</v>
      </c>
    </row>
    <row r="236" spans="2:65" s="13" customFormat="1">
      <c r="B236" s="149"/>
      <c r="D236" s="144" t="s">
        <v>136</v>
      </c>
      <c r="E236" s="150" t="s">
        <v>1</v>
      </c>
      <c r="F236" s="151" t="s">
        <v>282</v>
      </c>
      <c r="H236" s="152">
        <v>97.941000000000003</v>
      </c>
      <c r="L236" s="149"/>
      <c r="M236" s="153"/>
      <c r="T236" s="154"/>
      <c r="AT236" s="150" t="s">
        <v>136</v>
      </c>
      <c r="AU236" s="150" t="s">
        <v>83</v>
      </c>
      <c r="AV236" s="13" t="s">
        <v>83</v>
      </c>
      <c r="AW236" s="13" t="s">
        <v>29</v>
      </c>
      <c r="AX236" s="13" t="s">
        <v>73</v>
      </c>
      <c r="AY236" s="150" t="s">
        <v>128</v>
      </c>
    </row>
    <row r="237" spans="2:65" s="12" customFormat="1">
      <c r="B237" s="143"/>
      <c r="D237" s="144" t="s">
        <v>136</v>
      </c>
      <c r="E237" s="145" t="s">
        <v>1</v>
      </c>
      <c r="F237" s="146" t="s">
        <v>283</v>
      </c>
      <c r="H237" s="145" t="s">
        <v>1</v>
      </c>
      <c r="L237" s="143"/>
      <c r="M237" s="147"/>
      <c r="T237" s="148"/>
      <c r="AT237" s="145" t="s">
        <v>136</v>
      </c>
      <c r="AU237" s="145" t="s">
        <v>83</v>
      </c>
      <c r="AV237" s="12" t="s">
        <v>81</v>
      </c>
      <c r="AW237" s="12" t="s">
        <v>29</v>
      </c>
      <c r="AX237" s="12" t="s">
        <v>73</v>
      </c>
      <c r="AY237" s="145" t="s">
        <v>128</v>
      </c>
    </row>
    <row r="238" spans="2:65" s="13" customFormat="1">
      <c r="B238" s="149"/>
      <c r="D238" s="144" t="s">
        <v>136</v>
      </c>
      <c r="E238" s="150" t="s">
        <v>1</v>
      </c>
      <c r="F238" s="151" t="s">
        <v>269</v>
      </c>
      <c r="H238" s="152">
        <v>3.625</v>
      </c>
      <c r="L238" s="149"/>
      <c r="M238" s="153"/>
      <c r="T238" s="154"/>
      <c r="AT238" s="150" t="s">
        <v>136</v>
      </c>
      <c r="AU238" s="150" t="s">
        <v>83</v>
      </c>
      <c r="AV238" s="13" t="s">
        <v>83</v>
      </c>
      <c r="AW238" s="13" t="s">
        <v>29</v>
      </c>
      <c r="AX238" s="13" t="s">
        <v>73</v>
      </c>
      <c r="AY238" s="150" t="s">
        <v>128</v>
      </c>
    </row>
    <row r="239" spans="2:65" s="14" customFormat="1">
      <c r="B239" s="155"/>
      <c r="D239" s="144" t="s">
        <v>136</v>
      </c>
      <c r="E239" s="156" t="s">
        <v>1</v>
      </c>
      <c r="F239" s="157" t="s">
        <v>140</v>
      </c>
      <c r="H239" s="158">
        <v>101.566</v>
      </c>
      <c r="L239" s="155"/>
      <c r="M239" s="159"/>
      <c r="T239" s="160"/>
      <c r="AT239" s="156" t="s">
        <v>136</v>
      </c>
      <c r="AU239" s="156" t="s">
        <v>83</v>
      </c>
      <c r="AV239" s="14" t="s">
        <v>134</v>
      </c>
      <c r="AW239" s="14" t="s">
        <v>29</v>
      </c>
      <c r="AX239" s="14" t="s">
        <v>81</v>
      </c>
      <c r="AY239" s="156" t="s">
        <v>128</v>
      </c>
    </row>
    <row r="240" spans="2:65" s="11" customFormat="1" ht="25.9" customHeight="1">
      <c r="B240" s="118"/>
      <c r="D240" s="119" t="s">
        <v>72</v>
      </c>
      <c r="E240" s="120" t="s">
        <v>284</v>
      </c>
      <c r="F240" s="120" t="s">
        <v>285</v>
      </c>
      <c r="J240" s="121">
        <f>BK240</f>
        <v>0</v>
      </c>
      <c r="L240" s="118"/>
      <c r="M240" s="122"/>
      <c r="P240" s="123">
        <f>P241</f>
        <v>0</v>
      </c>
      <c r="R240" s="123">
        <f>R241</f>
        <v>0.12</v>
      </c>
      <c r="T240" s="124">
        <f>T241</f>
        <v>0</v>
      </c>
      <c r="AR240" s="119" t="s">
        <v>83</v>
      </c>
      <c r="AT240" s="125" t="s">
        <v>72</v>
      </c>
      <c r="AU240" s="125" t="s">
        <v>73</v>
      </c>
      <c r="AY240" s="119" t="s">
        <v>128</v>
      </c>
      <c r="BK240" s="126">
        <f>BK241</f>
        <v>0</v>
      </c>
    </row>
    <row r="241" spans="2:65" s="11" customFormat="1" ht="22.75" customHeight="1">
      <c r="B241" s="118"/>
      <c r="D241" s="119" t="s">
        <v>72</v>
      </c>
      <c r="E241" s="127" t="s">
        <v>286</v>
      </c>
      <c r="F241" s="127" t="s">
        <v>287</v>
      </c>
      <c r="J241" s="128">
        <f>BK241</f>
        <v>0</v>
      </c>
      <c r="L241" s="118"/>
      <c r="M241" s="122"/>
      <c r="P241" s="123">
        <f>SUM(P242:P247)</f>
        <v>0</v>
      </c>
      <c r="R241" s="123">
        <f>SUM(R242:R247)</f>
        <v>0.12</v>
      </c>
      <c r="T241" s="124">
        <f>SUM(T242:T247)</f>
        <v>0</v>
      </c>
      <c r="AR241" s="119" t="s">
        <v>83</v>
      </c>
      <c r="AT241" s="125" t="s">
        <v>72</v>
      </c>
      <c r="AU241" s="125" t="s">
        <v>81</v>
      </c>
      <c r="AY241" s="119" t="s">
        <v>128</v>
      </c>
      <c r="BK241" s="126">
        <f>SUM(BK242:BK247)</f>
        <v>0</v>
      </c>
    </row>
    <row r="242" spans="2:65" s="1" customFormat="1" ht="33" customHeight="1">
      <c r="B242" s="129"/>
      <c r="C242" s="130" t="s">
        <v>288</v>
      </c>
      <c r="D242" s="130" t="s">
        <v>130</v>
      </c>
      <c r="E242" s="131" t="s">
        <v>289</v>
      </c>
      <c r="F242" s="132" t="s">
        <v>290</v>
      </c>
      <c r="G242" s="133" t="s">
        <v>160</v>
      </c>
      <c r="H242" s="134">
        <v>8.5000000000000006E-2</v>
      </c>
      <c r="I242" s="135"/>
      <c r="J242" s="135">
        <f>ROUND(I242*H242,2)</f>
        <v>0</v>
      </c>
      <c r="K242" s="136"/>
      <c r="L242" s="29"/>
      <c r="M242" s="137" t="s">
        <v>1</v>
      </c>
      <c r="N242" s="138" t="s">
        <v>38</v>
      </c>
      <c r="O242" s="139">
        <v>0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222</v>
      </c>
      <c r="AT242" s="141" t="s">
        <v>130</v>
      </c>
      <c r="AU242" s="141" t="s">
        <v>83</v>
      </c>
      <c r="AY242" s="17" t="s">
        <v>128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7" t="s">
        <v>81</v>
      </c>
      <c r="BK242" s="142">
        <f>ROUND(I242*H242,2)</f>
        <v>0</v>
      </c>
      <c r="BL242" s="17" t="s">
        <v>222</v>
      </c>
      <c r="BM242" s="141" t="s">
        <v>291</v>
      </c>
    </row>
    <row r="243" spans="2:65" s="12" customFormat="1">
      <c r="B243" s="143"/>
      <c r="D243" s="144" t="s">
        <v>136</v>
      </c>
      <c r="E243" s="145" t="s">
        <v>1</v>
      </c>
      <c r="F243" s="146" t="s">
        <v>292</v>
      </c>
      <c r="H243" s="145" t="s">
        <v>1</v>
      </c>
      <c r="L243" s="143"/>
      <c r="M243" s="147"/>
      <c r="T243" s="148"/>
      <c r="AT243" s="145" t="s">
        <v>136</v>
      </c>
      <c r="AU243" s="145" t="s">
        <v>83</v>
      </c>
      <c r="AV243" s="12" t="s">
        <v>81</v>
      </c>
      <c r="AW243" s="12" t="s">
        <v>29</v>
      </c>
      <c r="AX243" s="12" t="s">
        <v>73</v>
      </c>
      <c r="AY243" s="145" t="s">
        <v>128</v>
      </c>
    </row>
    <row r="244" spans="2:65" s="12" customFormat="1">
      <c r="B244" s="143"/>
      <c r="D244" s="144" t="s">
        <v>136</v>
      </c>
      <c r="E244" s="145" t="s">
        <v>1</v>
      </c>
      <c r="F244" s="146" t="s">
        <v>293</v>
      </c>
      <c r="H244" s="145" t="s">
        <v>1</v>
      </c>
      <c r="L244" s="143"/>
      <c r="M244" s="147"/>
      <c r="T244" s="148"/>
      <c r="AT244" s="145" t="s">
        <v>136</v>
      </c>
      <c r="AU244" s="145" t="s">
        <v>83</v>
      </c>
      <c r="AV244" s="12" t="s">
        <v>81</v>
      </c>
      <c r="AW244" s="12" t="s">
        <v>29</v>
      </c>
      <c r="AX244" s="12" t="s">
        <v>73</v>
      </c>
      <c r="AY244" s="145" t="s">
        <v>128</v>
      </c>
    </row>
    <row r="245" spans="2:65" s="13" customFormat="1">
      <c r="B245" s="149"/>
      <c r="D245" s="144" t="s">
        <v>136</v>
      </c>
      <c r="E245" s="150" t="s">
        <v>1</v>
      </c>
      <c r="F245" s="151" t="s">
        <v>294</v>
      </c>
      <c r="H245" s="152">
        <v>8.5000000000000006E-2</v>
      </c>
      <c r="L245" s="149"/>
      <c r="M245" s="153"/>
      <c r="T245" s="154"/>
      <c r="AT245" s="150" t="s">
        <v>136</v>
      </c>
      <c r="AU245" s="150" t="s">
        <v>83</v>
      </c>
      <c r="AV245" s="13" t="s">
        <v>83</v>
      </c>
      <c r="AW245" s="13" t="s">
        <v>29</v>
      </c>
      <c r="AX245" s="13" t="s">
        <v>73</v>
      </c>
      <c r="AY245" s="150" t="s">
        <v>128</v>
      </c>
    </row>
    <row r="246" spans="2:65" s="14" customFormat="1">
      <c r="B246" s="155"/>
      <c r="D246" s="144" t="s">
        <v>136</v>
      </c>
      <c r="E246" s="156" t="s">
        <v>1</v>
      </c>
      <c r="F246" s="157" t="s">
        <v>140</v>
      </c>
      <c r="H246" s="158">
        <v>8.5000000000000006E-2</v>
      </c>
      <c r="L246" s="155"/>
      <c r="M246" s="159"/>
      <c r="T246" s="160"/>
      <c r="AT246" s="156" t="s">
        <v>136</v>
      </c>
      <c r="AU246" s="156" t="s">
        <v>83</v>
      </c>
      <c r="AV246" s="14" t="s">
        <v>134</v>
      </c>
      <c r="AW246" s="14" t="s">
        <v>29</v>
      </c>
      <c r="AX246" s="14" t="s">
        <v>81</v>
      </c>
      <c r="AY246" s="156" t="s">
        <v>128</v>
      </c>
    </row>
    <row r="247" spans="2:65" s="1" customFormat="1" ht="24.15" customHeight="1">
      <c r="B247" s="129"/>
      <c r="C247" s="161" t="s">
        <v>295</v>
      </c>
      <c r="D247" s="161" t="s">
        <v>209</v>
      </c>
      <c r="E247" s="162" t="s">
        <v>296</v>
      </c>
      <c r="F247" s="163" t="s">
        <v>297</v>
      </c>
      <c r="G247" s="164" t="s">
        <v>266</v>
      </c>
      <c r="H247" s="165">
        <v>0.12</v>
      </c>
      <c r="I247" s="166"/>
      <c r="J247" s="166">
        <f>ROUND(I247*H247,2)</f>
        <v>0</v>
      </c>
      <c r="K247" s="167"/>
      <c r="L247" s="168"/>
      <c r="M247" s="169" t="s">
        <v>1</v>
      </c>
      <c r="N247" s="170" t="s">
        <v>38</v>
      </c>
      <c r="O247" s="139">
        <v>0</v>
      </c>
      <c r="P247" s="139">
        <f>O247*H247</f>
        <v>0</v>
      </c>
      <c r="Q247" s="139">
        <v>1</v>
      </c>
      <c r="R247" s="139">
        <f>Q247*H247</f>
        <v>0.12</v>
      </c>
      <c r="S247" s="139">
        <v>0</v>
      </c>
      <c r="T247" s="140">
        <f>S247*H247</f>
        <v>0</v>
      </c>
      <c r="AR247" s="141" t="s">
        <v>298</v>
      </c>
      <c r="AT247" s="141" t="s">
        <v>209</v>
      </c>
      <c r="AU247" s="141" t="s">
        <v>83</v>
      </c>
      <c r="AY247" s="17" t="s">
        <v>128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7" t="s">
        <v>81</v>
      </c>
      <c r="BK247" s="142">
        <f>ROUND(I247*H247,2)</f>
        <v>0</v>
      </c>
      <c r="BL247" s="17" t="s">
        <v>222</v>
      </c>
      <c r="BM247" s="141" t="s">
        <v>299</v>
      </c>
    </row>
    <row r="248" spans="2:65" s="11" customFormat="1" ht="25.9" customHeight="1">
      <c r="B248" s="118"/>
      <c r="D248" s="119" t="s">
        <v>72</v>
      </c>
      <c r="E248" s="120" t="s">
        <v>300</v>
      </c>
      <c r="F248" s="120" t="s">
        <v>301</v>
      </c>
      <c r="J248" s="121">
        <f>BK248</f>
        <v>0</v>
      </c>
      <c r="L248" s="118"/>
      <c r="M248" s="122"/>
      <c r="P248" s="123">
        <f>P249+P251</f>
        <v>0</v>
      </c>
      <c r="R248" s="123">
        <f>R249+R251</f>
        <v>0</v>
      </c>
      <c r="T248" s="124">
        <f>T249+T251</f>
        <v>0</v>
      </c>
      <c r="AR248" s="119" t="s">
        <v>157</v>
      </c>
      <c r="AT248" s="125" t="s">
        <v>72</v>
      </c>
      <c r="AU248" s="125" t="s">
        <v>73</v>
      </c>
      <c r="AY248" s="119" t="s">
        <v>128</v>
      </c>
      <c r="BK248" s="126">
        <f>BK249+BK251</f>
        <v>0</v>
      </c>
    </row>
    <row r="249" spans="2:65" s="11" customFormat="1" ht="22.75" customHeight="1">
      <c r="B249" s="118"/>
      <c r="D249" s="119" t="s">
        <v>72</v>
      </c>
      <c r="E249" s="127" t="s">
        <v>302</v>
      </c>
      <c r="F249" s="127" t="s">
        <v>303</v>
      </c>
      <c r="J249" s="128">
        <f>BK249</f>
        <v>0</v>
      </c>
      <c r="L249" s="118"/>
      <c r="M249" s="122"/>
      <c r="P249" s="123">
        <f>P250</f>
        <v>0</v>
      </c>
      <c r="R249" s="123">
        <f>R250</f>
        <v>0</v>
      </c>
      <c r="T249" s="124">
        <f>T250</f>
        <v>0</v>
      </c>
      <c r="AR249" s="119" t="s">
        <v>157</v>
      </c>
      <c r="AT249" s="125" t="s">
        <v>72</v>
      </c>
      <c r="AU249" s="125" t="s">
        <v>81</v>
      </c>
      <c r="AY249" s="119" t="s">
        <v>128</v>
      </c>
      <c r="BK249" s="126">
        <f>BK250</f>
        <v>0</v>
      </c>
    </row>
    <row r="250" spans="2:65" s="1" customFormat="1" ht="16.5" customHeight="1">
      <c r="B250" s="129"/>
      <c r="C250" s="130" t="s">
        <v>304</v>
      </c>
      <c r="D250" s="130" t="s">
        <v>130</v>
      </c>
      <c r="E250" s="131" t="s">
        <v>305</v>
      </c>
      <c r="F250" s="132" t="s">
        <v>303</v>
      </c>
      <c r="G250" s="133" t="s">
        <v>306</v>
      </c>
      <c r="H250" s="134"/>
      <c r="I250" s="135"/>
      <c r="J250" s="135">
        <f>ROUND(I250*H250,2)</f>
        <v>0</v>
      </c>
      <c r="K250" s="136"/>
      <c r="L250" s="29"/>
      <c r="M250" s="137" t="s">
        <v>1</v>
      </c>
      <c r="N250" s="138" t="s">
        <v>38</v>
      </c>
      <c r="O250" s="139">
        <v>0</v>
      </c>
      <c r="P250" s="139">
        <f>O250*H250</f>
        <v>0</v>
      </c>
      <c r="Q250" s="139">
        <v>0</v>
      </c>
      <c r="R250" s="139">
        <f>Q250*H250</f>
        <v>0</v>
      </c>
      <c r="S250" s="139">
        <v>0</v>
      </c>
      <c r="T250" s="140">
        <f>S250*H250</f>
        <v>0</v>
      </c>
      <c r="AR250" s="141" t="s">
        <v>134</v>
      </c>
      <c r="AT250" s="141" t="s">
        <v>130</v>
      </c>
      <c r="AU250" s="141" t="s">
        <v>83</v>
      </c>
      <c r="AY250" s="17" t="s">
        <v>128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7" t="s">
        <v>81</v>
      </c>
      <c r="BK250" s="142">
        <f>ROUND(I250*H250,2)</f>
        <v>0</v>
      </c>
      <c r="BL250" s="17" t="s">
        <v>134</v>
      </c>
      <c r="BM250" s="141" t="s">
        <v>307</v>
      </c>
    </row>
    <row r="251" spans="2:65" s="11" customFormat="1" ht="22.75" customHeight="1">
      <c r="B251" s="118"/>
      <c r="D251" s="119" t="s">
        <v>72</v>
      </c>
      <c r="E251" s="127" t="s">
        <v>308</v>
      </c>
      <c r="F251" s="127" t="s">
        <v>309</v>
      </c>
      <c r="J251" s="128">
        <f>BK251</f>
        <v>0</v>
      </c>
      <c r="L251" s="118"/>
      <c r="M251" s="122"/>
      <c r="P251" s="123">
        <f>SUM(P252:P256)</f>
        <v>0</v>
      </c>
      <c r="R251" s="123">
        <f>SUM(R252:R256)</f>
        <v>0</v>
      </c>
      <c r="T251" s="124">
        <f>SUM(T252:T256)</f>
        <v>0</v>
      </c>
      <c r="AR251" s="119" t="s">
        <v>157</v>
      </c>
      <c r="AT251" s="125" t="s">
        <v>72</v>
      </c>
      <c r="AU251" s="125" t="s">
        <v>81</v>
      </c>
      <c r="AY251" s="119" t="s">
        <v>128</v>
      </c>
      <c r="BK251" s="126">
        <f>SUM(BK252:BK256)</f>
        <v>0</v>
      </c>
    </row>
    <row r="252" spans="2:65" s="1" customFormat="1" ht="16.5" customHeight="1">
      <c r="B252" s="129"/>
      <c r="C252" s="130" t="s">
        <v>310</v>
      </c>
      <c r="D252" s="130" t="s">
        <v>130</v>
      </c>
      <c r="E252" s="131" t="s">
        <v>311</v>
      </c>
      <c r="F252" s="132" t="s">
        <v>312</v>
      </c>
      <c r="G252" s="133" t="s">
        <v>313</v>
      </c>
      <c r="H252" s="134">
        <v>1</v>
      </c>
      <c r="I252" s="135"/>
      <c r="J252" s="135">
        <f>ROUND(I252*H252,2)</f>
        <v>0</v>
      </c>
      <c r="K252" s="136"/>
      <c r="L252" s="29"/>
      <c r="M252" s="137" t="s">
        <v>1</v>
      </c>
      <c r="N252" s="138" t="s">
        <v>38</v>
      </c>
      <c r="O252" s="139">
        <v>0</v>
      </c>
      <c r="P252" s="139">
        <f>O252*H252</f>
        <v>0</v>
      </c>
      <c r="Q252" s="139">
        <v>0</v>
      </c>
      <c r="R252" s="139">
        <f>Q252*H252</f>
        <v>0</v>
      </c>
      <c r="S252" s="139">
        <v>0</v>
      </c>
      <c r="T252" s="140">
        <f>S252*H252</f>
        <v>0</v>
      </c>
      <c r="AR252" s="141" t="s">
        <v>134</v>
      </c>
      <c r="AT252" s="141" t="s">
        <v>130</v>
      </c>
      <c r="AU252" s="141" t="s">
        <v>83</v>
      </c>
      <c r="AY252" s="17" t="s">
        <v>128</v>
      </c>
      <c r="BE252" s="142">
        <f>IF(N252="základní",J252,0)</f>
        <v>0</v>
      </c>
      <c r="BF252" s="142">
        <f>IF(N252="snížená",J252,0)</f>
        <v>0</v>
      </c>
      <c r="BG252" s="142">
        <f>IF(N252="zákl. přenesená",J252,0)</f>
        <v>0</v>
      </c>
      <c r="BH252" s="142">
        <f>IF(N252="sníž. přenesená",J252,0)</f>
        <v>0</v>
      </c>
      <c r="BI252" s="142">
        <f>IF(N252="nulová",J252,0)</f>
        <v>0</v>
      </c>
      <c r="BJ252" s="17" t="s">
        <v>81</v>
      </c>
      <c r="BK252" s="142">
        <f>ROUND(I252*H252,2)</f>
        <v>0</v>
      </c>
      <c r="BL252" s="17" t="s">
        <v>134</v>
      </c>
      <c r="BM252" s="141" t="s">
        <v>314</v>
      </c>
    </row>
    <row r="253" spans="2:65" s="1" customFormat="1" ht="16.5" customHeight="1">
      <c r="B253" s="129"/>
      <c r="C253" s="130" t="s">
        <v>315</v>
      </c>
      <c r="D253" s="130" t="s">
        <v>130</v>
      </c>
      <c r="E253" s="131" t="s">
        <v>316</v>
      </c>
      <c r="F253" s="132" t="s">
        <v>317</v>
      </c>
      <c r="G253" s="133" t="s">
        <v>143</v>
      </c>
      <c r="H253" s="134">
        <v>12</v>
      </c>
      <c r="I253" s="135"/>
      <c r="J253" s="135">
        <f>ROUND(I253*H253,2)</f>
        <v>0</v>
      </c>
      <c r="K253" s="136"/>
      <c r="L253" s="29"/>
      <c r="M253" s="137" t="s">
        <v>1</v>
      </c>
      <c r="N253" s="138" t="s">
        <v>38</v>
      </c>
      <c r="O253" s="139">
        <v>0</v>
      </c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AR253" s="141" t="s">
        <v>134</v>
      </c>
      <c r="AT253" s="141" t="s">
        <v>130</v>
      </c>
      <c r="AU253" s="141" t="s">
        <v>83</v>
      </c>
      <c r="AY253" s="17" t="s">
        <v>128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7" t="s">
        <v>81</v>
      </c>
      <c r="BK253" s="142">
        <f>ROUND(I253*H253,2)</f>
        <v>0</v>
      </c>
      <c r="BL253" s="17" t="s">
        <v>134</v>
      </c>
      <c r="BM253" s="141" t="s">
        <v>318</v>
      </c>
    </row>
    <row r="254" spans="2:65" s="12" customFormat="1">
      <c r="B254" s="143"/>
      <c r="D254" s="144" t="s">
        <v>136</v>
      </c>
      <c r="E254" s="145" t="s">
        <v>1</v>
      </c>
      <c r="F254" s="146" t="s">
        <v>319</v>
      </c>
      <c r="H254" s="145" t="s">
        <v>1</v>
      </c>
      <c r="L254" s="143"/>
      <c r="M254" s="147"/>
      <c r="T254" s="148"/>
      <c r="AT254" s="145" t="s">
        <v>136</v>
      </c>
      <c r="AU254" s="145" t="s">
        <v>83</v>
      </c>
      <c r="AV254" s="12" t="s">
        <v>81</v>
      </c>
      <c r="AW254" s="12" t="s">
        <v>29</v>
      </c>
      <c r="AX254" s="12" t="s">
        <v>73</v>
      </c>
      <c r="AY254" s="145" t="s">
        <v>128</v>
      </c>
    </row>
    <row r="255" spans="2:65" s="13" customFormat="1">
      <c r="B255" s="149"/>
      <c r="D255" s="144" t="s">
        <v>136</v>
      </c>
      <c r="E255" s="150" t="s">
        <v>1</v>
      </c>
      <c r="F255" s="151" t="s">
        <v>320</v>
      </c>
      <c r="H255" s="152">
        <v>12</v>
      </c>
      <c r="L255" s="149"/>
      <c r="M255" s="153"/>
      <c r="T255" s="154"/>
      <c r="AT255" s="150" t="s">
        <v>136</v>
      </c>
      <c r="AU255" s="150" t="s">
        <v>83</v>
      </c>
      <c r="AV255" s="13" t="s">
        <v>83</v>
      </c>
      <c r="AW255" s="13" t="s">
        <v>29</v>
      </c>
      <c r="AX255" s="13" t="s">
        <v>73</v>
      </c>
      <c r="AY255" s="150" t="s">
        <v>128</v>
      </c>
    </row>
    <row r="256" spans="2:65" s="14" customFormat="1">
      <c r="B256" s="155"/>
      <c r="D256" s="144" t="s">
        <v>136</v>
      </c>
      <c r="E256" s="156" t="s">
        <v>1</v>
      </c>
      <c r="F256" s="157" t="s">
        <v>140</v>
      </c>
      <c r="H256" s="158">
        <v>12</v>
      </c>
      <c r="L256" s="155"/>
      <c r="M256" s="171"/>
      <c r="N256" s="172"/>
      <c r="O256" s="172"/>
      <c r="P256" s="172"/>
      <c r="Q256" s="172"/>
      <c r="R256" s="172"/>
      <c r="S256" s="172"/>
      <c r="T256" s="173"/>
      <c r="AT256" s="156" t="s">
        <v>136</v>
      </c>
      <c r="AU256" s="156" t="s">
        <v>83</v>
      </c>
      <c r="AV256" s="14" t="s">
        <v>134</v>
      </c>
      <c r="AW256" s="14" t="s">
        <v>29</v>
      </c>
      <c r="AX256" s="14" t="s">
        <v>81</v>
      </c>
      <c r="AY256" s="156" t="s">
        <v>128</v>
      </c>
    </row>
    <row r="257" spans="2:12" s="1" customFormat="1" ht="7" customHeight="1">
      <c r="B257" s="41"/>
      <c r="C257" s="42"/>
      <c r="D257" s="42"/>
      <c r="E257" s="42"/>
      <c r="F257" s="42"/>
      <c r="G257" s="42"/>
      <c r="H257" s="42"/>
      <c r="I257" s="42"/>
      <c r="J257" s="42"/>
      <c r="K257" s="42"/>
      <c r="L257" s="29"/>
    </row>
  </sheetData>
  <autoFilter ref="C126:K256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47"/>
  <sheetViews>
    <sheetView showGridLines="0" workbookViewId="0">
      <selection activeCell="H346" sqref="H346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1" t="s">
        <v>5</v>
      </c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86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5" customHeight="1">
      <c r="B4" s="20"/>
      <c r="D4" s="21" t="s">
        <v>94</v>
      </c>
      <c r="L4" s="20"/>
      <c r="M4" s="85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26.25" customHeight="1">
      <c r="B7" s="20"/>
      <c r="E7" s="296" t="str">
        <f>'Rekapitulace stavby'!K6</f>
        <v>Novostavba mola na Horním rybníku v Zámecké zahradě v Teplicích</v>
      </c>
      <c r="F7" s="297"/>
      <c r="G7" s="297"/>
      <c r="H7" s="297"/>
      <c r="L7" s="20"/>
    </row>
    <row r="8" spans="2:46" s="1" customFormat="1" ht="12" customHeight="1">
      <c r="B8" s="29"/>
      <c r="D8" s="26" t="s">
        <v>95</v>
      </c>
      <c r="L8" s="29"/>
    </row>
    <row r="9" spans="2:46" s="1" customFormat="1" ht="16.5" customHeight="1">
      <c r="B9" s="29"/>
      <c r="E9" s="286" t="s">
        <v>321</v>
      </c>
      <c r="F9" s="295"/>
      <c r="G9" s="295"/>
      <c r="H9" s="295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45860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70" t="str">
        <f>'Rekapitulace stavby'!E14</f>
        <v xml:space="preserve"> </v>
      </c>
      <c r="F18" s="270"/>
      <c r="G18" s="270"/>
      <c r="H18" s="270"/>
      <c r="I18" s="26" t="s">
        <v>24</v>
      </c>
      <c r="J18" s="24" t="str">
        <f>'Rekapitulace stavby'!AN14</f>
        <v/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6"/>
      <c r="E27" s="272" t="s">
        <v>1</v>
      </c>
      <c r="F27" s="272"/>
      <c r="G27" s="272"/>
      <c r="H27" s="272"/>
      <c r="L27" s="86"/>
    </row>
    <row r="28" spans="2:12" s="1" customFormat="1" ht="7" customHeight="1">
      <c r="B28" s="29"/>
      <c r="L28" s="29"/>
    </row>
    <row r="29" spans="2:12" s="1" customFormat="1" ht="7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customHeight="1">
      <c r="B30" s="29"/>
      <c r="D30" s="87" t="s">
        <v>33</v>
      </c>
      <c r="J30" s="63">
        <f>ROUND(J133, 2)</f>
        <v>0</v>
      </c>
      <c r="L30" s="29"/>
    </row>
    <row r="31" spans="2:12" s="1" customFormat="1" ht="7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" customHeight="1">
      <c r="B33" s="29"/>
      <c r="D33" s="52" t="s">
        <v>37</v>
      </c>
      <c r="E33" s="26" t="s">
        <v>38</v>
      </c>
      <c r="F33" s="88">
        <f>ROUND((SUM(BE133:BE346)),  2)</f>
        <v>0</v>
      </c>
      <c r="I33" s="89">
        <v>0.21</v>
      </c>
      <c r="J33" s="88">
        <f>ROUND(((SUM(BE133:BE346))*I33),  2)</f>
        <v>0</v>
      </c>
      <c r="L33" s="29"/>
    </row>
    <row r="34" spans="2:12" s="1" customFormat="1" ht="14.4" customHeight="1">
      <c r="B34" s="29"/>
      <c r="E34" s="26" t="s">
        <v>39</v>
      </c>
      <c r="F34" s="88">
        <f>ROUND((SUM(BF133:BF346)),  2)</f>
        <v>0</v>
      </c>
      <c r="I34" s="89">
        <v>0.12</v>
      </c>
      <c r="J34" s="88">
        <f>ROUND(((SUM(BF133:BF346))*I34),  2)</f>
        <v>0</v>
      </c>
      <c r="L34" s="29"/>
    </row>
    <row r="35" spans="2:12" s="1" customFormat="1" ht="14.4" hidden="1" customHeight="1">
      <c r="B35" s="29"/>
      <c r="E35" s="26" t="s">
        <v>40</v>
      </c>
      <c r="F35" s="88">
        <f>ROUND((SUM(BG133:BG346)),  2)</f>
        <v>0</v>
      </c>
      <c r="I35" s="89">
        <v>0.21</v>
      </c>
      <c r="J35" s="88">
        <f>0</f>
        <v>0</v>
      </c>
      <c r="L35" s="29"/>
    </row>
    <row r="36" spans="2:12" s="1" customFormat="1" ht="14.4" hidden="1" customHeight="1">
      <c r="B36" s="29"/>
      <c r="E36" s="26" t="s">
        <v>41</v>
      </c>
      <c r="F36" s="88">
        <f>ROUND((SUM(BH133:BH346)),  2)</f>
        <v>0</v>
      </c>
      <c r="I36" s="89">
        <v>0.12</v>
      </c>
      <c r="J36" s="88">
        <f>0</f>
        <v>0</v>
      </c>
      <c r="L36" s="29"/>
    </row>
    <row r="37" spans="2:12" s="1" customFormat="1" ht="14.4" hidden="1" customHeight="1">
      <c r="B37" s="29"/>
      <c r="E37" s="26" t="s">
        <v>42</v>
      </c>
      <c r="F37" s="88">
        <f>ROUND((SUM(BI133:BI346)),  2)</f>
        <v>0</v>
      </c>
      <c r="I37" s="89">
        <v>0</v>
      </c>
      <c r="J37" s="88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4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" customHeight="1">
      <c r="B40" s="29"/>
      <c r="L40" s="29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7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5" customHeight="1">
      <c r="B82" s="29"/>
      <c r="C82" s="21" t="s">
        <v>97</v>
      </c>
      <c r="L82" s="29"/>
    </row>
    <row r="83" spans="2:47" s="1" customFormat="1" ht="7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26.25" customHeight="1">
      <c r="B85" s="29"/>
      <c r="E85" s="296" t="str">
        <f>E7</f>
        <v>Novostavba mola na Horním rybníku v Zámecké zahradě v Teplicích</v>
      </c>
      <c r="F85" s="297"/>
      <c r="G85" s="297"/>
      <c r="H85" s="297"/>
      <c r="L85" s="29"/>
    </row>
    <row r="86" spans="2:47" s="1" customFormat="1" ht="12" customHeight="1">
      <c r="B86" s="29"/>
      <c r="C86" s="26" t="s">
        <v>95</v>
      </c>
      <c r="L86" s="29"/>
    </row>
    <row r="87" spans="2:47" s="1" customFormat="1" ht="16.5" customHeight="1">
      <c r="B87" s="29"/>
      <c r="E87" s="286" t="str">
        <f>E9</f>
        <v>SO-01 - Molo</v>
      </c>
      <c r="F87" s="295"/>
      <c r="G87" s="295"/>
      <c r="H87" s="295"/>
      <c r="L87" s="29"/>
    </row>
    <row r="88" spans="2:47" s="1" customFormat="1" ht="7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Teplice</v>
      </c>
      <c r="I89" s="26" t="s">
        <v>20</v>
      </c>
      <c r="J89" s="49">
        <f>IF(J12="","",J12)</f>
        <v>45860</v>
      </c>
      <c r="L89" s="29"/>
    </row>
    <row r="90" spans="2:47" s="1" customFormat="1" ht="7" customHeight="1">
      <c r="B90" s="29"/>
      <c r="L90" s="29"/>
    </row>
    <row r="91" spans="2:47" s="1" customFormat="1" ht="25.65" customHeight="1">
      <c r="B91" s="29"/>
      <c r="C91" s="26" t="s">
        <v>21</v>
      </c>
      <c r="F91" s="24" t="str">
        <f>E15</f>
        <v>Statutární město Teplice</v>
      </c>
      <c r="I91" s="26" t="s">
        <v>27</v>
      </c>
      <c r="J91" s="27" t="str">
        <f>E21</f>
        <v>Sportovní projekty s.r.o.</v>
      </c>
      <c r="L91" s="29"/>
    </row>
    <row r="92" spans="2:47" s="1" customFormat="1" ht="15.15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F.Pecka</v>
      </c>
      <c r="L92" s="29"/>
    </row>
    <row r="93" spans="2:47" s="1" customFormat="1" ht="10.25" customHeight="1">
      <c r="B93" s="29"/>
      <c r="L93" s="29"/>
    </row>
    <row r="94" spans="2:47" s="1" customFormat="1" ht="29.25" customHeight="1">
      <c r="B94" s="29"/>
      <c r="C94" s="98" t="s">
        <v>98</v>
      </c>
      <c r="D94" s="90"/>
      <c r="E94" s="90"/>
      <c r="F94" s="90"/>
      <c r="G94" s="90"/>
      <c r="H94" s="90"/>
      <c r="I94" s="90"/>
      <c r="J94" s="99" t="s">
        <v>99</v>
      </c>
      <c r="K94" s="90"/>
      <c r="L94" s="29"/>
    </row>
    <row r="95" spans="2:47" s="1" customFormat="1" ht="10.25" customHeight="1">
      <c r="B95" s="29"/>
      <c r="L95" s="29"/>
    </row>
    <row r="96" spans="2:47" s="1" customFormat="1" ht="22.75" customHeight="1">
      <c r="B96" s="29"/>
      <c r="C96" s="100" t="s">
        <v>100</v>
      </c>
      <c r="J96" s="63">
        <f>J133</f>
        <v>0</v>
      </c>
      <c r="L96" s="29"/>
      <c r="AU96" s="17" t="s">
        <v>101</v>
      </c>
    </row>
    <row r="97" spans="2:12" s="8" customFormat="1" ht="25" customHeight="1">
      <c r="B97" s="101"/>
      <c r="D97" s="102" t="s">
        <v>102</v>
      </c>
      <c r="E97" s="103"/>
      <c r="F97" s="103"/>
      <c r="G97" s="103"/>
      <c r="H97" s="103"/>
      <c r="I97" s="103"/>
      <c r="J97" s="104">
        <f>J134</f>
        <v>0</v>
      </c>
      <c r="L97" s="101"/>
    </row>
    <row r="98" spans="2:12" s="9" customFormat="1" ht="19.899999999999999" customHeight="1">
      <c r="B98" s="105"/>
      <c r="D98" s="106" t="s">
        <v>103</v>
      </c>
      <c r="E98" s="107"/>
      <c r="F98" s="107"/>
      <c r="G98" s="107"/>
      <c r="H98" s="107"/>
      <c r="I98" s="107"/>
      <c r="J98" s="108">
        <f>J135</f>
        <v>0</v>
      </c>
      <c r="L98" s="105"/>
    </row>
    <row r="99" spans="2:12" s="9" customFormat="1" ht="19.899999999999999" customHeight="1">
      <c r="B99" s="105"/>
      <c r="D99" s="106" t="s">
        <v>322</v>
      </c>
      <c r="E99" s="107"/>
      <c r="F99" s="107"/>
      <c r="G99" s="107"/>
      <c r="H99" s="107"/>
      <c r="I99" s="107"/>
      <c r="J99" s="108">
        <f>J173</f>
        <v>0</v>
      </c>
      <c r="L99" s="105"/>
    </row>
    <row r="100" spans="2:12" s="9" customFormat="1" ht="19.899999999999999" customHeight="1">
      <c r="B100" s="105"/>
      <c r="D100" s="106" t="s">
        <v>323</v>
      </c>
      <c r="E100" s="107"/>
      <c r="F100" s="107"/>
      <c r="G100" s="107"/>
      <c r="H100" s="107"/>
      <c r="I100" s="107"/>
      <c r="J100" s="108">
        <f>J204</f>
        <v>0</v>
      </c>
      <c r="L100" s="105"/>
    </row>
    <row r="101" spans="2:12" s="9" customFormat="1" ht="19.899999999999999" customHeight="1">
      <c r="B101" s="105"/>
      <c r="D101" s="106" t="s">
        <v>324</v>
      </c>
      <c r="E101" s="107"/>
      <c r="F101" s="107"/>
      <c r="G101" s="107"/>
      <c r="H101" s="107"/>
      <c r="I101" s="107"/>
      <c r="J101" s="108">
        <f>J210</f>
        <v>0</v>
      </c>
      <c r="L101" s="105"/>
    </row>
    <row r="102" spans="2:12" s="9" customFormat="1" ht="19.899999999999999" customHeight="1">
      <c r="B102" s="105"/>
      <c r="D102" s="106" t="s">
        <v>325</v>
      </c>
      <c r="E102" s="107"/>
      <c r="F102" s="107"/>
      <c r="G102" s="107"/>
      <c r="H102" s="107"/>
      <c r="I102" s="107"/>
      <c r="J102" s="108">
        <f>J215</f>
        <v>0</v>
      </c>
      <c r="L102" s="105"/>
    </row>
    <row r="103" spans="2:12" s="9" customFormat="1" ht="19.899999999999999" customHeight="1">
      <c r="B103" s="105"/>
      <c r="D103" s="106" t="s">
        <v>326</v>
      </c>
      <c r="E103" s="107"/>
      <c r="F103" s="107"/>
      <c r="G103" s="107"/>
      <c r="H103" s="107"/>
      <c r="I103" s="107"/>
      <c r="J103" s="108">
        <f>J226</f>
        <v>0</v>
      </c>
      <c r="L103" s="105"/>
    </row>
    <row r="104" spans="2:12" s="9" customFormat="1" ht="19.899999999999999" customHeight="1">
      <c r="B104" s="105"/>
      <c r="D104" s="106" t="s">
        <v>107</v>
      </c>
      <c r="E104" s="107"/>
      <c r="F104" s="107"/>
      <c r="G104" s="107"/>
      <c r="H104" s="107"/>
      <c r="I104" s="107"/>
      <c r="J104" s="108">
        <f>J233</f>
        <v>0</v>
      </c>
      <c r="L104" s="105"/>
    </row>
    <row r="105" spans="2:12" s="8" customFormat="1" ht="25" customHeight="1">
      <c r="B105" s="101"/>
      <c r="D105" s="102" t="s">
        <v>108</v>
      </c>
      <c r="E105" s="103"/>
      <c r="F105" s="103"/>
      <c r="G105" s="103"/>
      <c r="H105" s="103"/>
      <c r="I105" s="103"/>
      <c r="J105" s="104">
        <f>J235</f>
        <v>0</v>
      </c>
      <c r="L105" s="101"/>
    </row>
    <row r="106" spans="2:12" s="9" customFormat="1" ht="19.899999999999999" customHeight="1">
      <c r="B106" s="105"/>
      <c r="D106" s="106" t="s">
        <v>327</v>
      </c>
      <c r="E106" s="107"/>
      <c r="F106" s="107"/>
      <c r="G106" s="107"/>
      <c r="H106" s="107"/>
      <c r="I106" s="107"/>
      <c r="J106" s="108">
        <f>J236</f>
        <v>0</v>
      </c>
      <c r="L106" s="105"/>
    </row>
    <row r="107" spans="2:12" s="9" customFormat="1" ht="19.899999999999999" customHeight="1">
      <c r="B107" s="105"/>
      <c r="D107" s="106" t="s">
        <v>328</v>
      </c>
      <c r="E107" s="107"/>
      <c r="F107" s="107"/>
      <c r="G107" s="107"/>
      <c r="H107" s="107"/>
      <c r="I107" s="107"/>
      <c r="J107" s="108">
        <f>J306</f>
        <v>0</v>
      </c>
      <c r="L107" s="105"/>
    </row>
    <row r="108" spans="2:12" s="8" customFormat="1" ht="25" customHeight="1">
      <c r="B108" s="101"/>
      <c r="D108" s="102" t="s">
        <v>110</v>
      </c>
      <c r="E108" s="103"/>
      <c r="F108" s="103"/>
      <c r="G108" s="103"/>
      <c r="H108" s="103"/>
      <c r="I108" s="103"/>
      <c r="J108" s="104">
        <f>J332</f>
        <v>0</v>
      </c>
      <c r="L108" s="101"/>
    </row>
    <row r="109" spans="2:12" s="9" customFormat="1" ht="19.899999999999999" customHeight="1">
      <c r="B109" s="105"/>
      <c r="D109" s="106" t="s">
        <v>329</v>
      </c>
      <c r="E109" s="107"/>
      <c r="F109" s="107"/>
      <c r="G109" s="107"/>
      <c r="H109" s="107"/>
      <c r="I109" s="107"/>
      <c r="J109" s="108">
        <f>J333</f>
        <v>0</v>
      </c>
      <c r="L109" s="105"/>
    </row>
    <row r="110" spans="2:12" s="9" customFormat="1" ht="19.899999999999999" customHeight="1">
      <c r="B110" s="105"/>
      <c r="D110" s="106" t="s">
        <v>111</v>
      </c>
      <c r="E110" s="107"/>
      <c r="F110" s="107"/>
      <c r="G110" s="107"/>
      <c r="H110" s="107"/>
      <c r="I110" s="107"/>
      <c r="J110" s="108">
        <f>J339</f>
        <v>0</v>
      </c>
      <c r="L110" s="105"/>
    </row>
    <row r="111" spans="2:12" s="9" customFormat="1" ht="19.899999999999999" customHeight="1">
      <c r="B111" s="105"/>
      <c r="D111" s="106" t="s">
        <v>330</v>
      </c>
      <c r="E111" s="107"/>
      <c r="F111" s="107"/>
      <c r="G111" s="107"/>
      <c r="H111" s="107"/>
      <c r="I111" s="107"/>
      <c r="J111" s="108">
        <f>J341</f>
        <v>0</v>
      </c>
      <c r="L111" s="105"/>
    </row>
    <row r="112" spans="2:12" s="9" customFormat="1" ht="19.899999999999999" customHeight="1">
      <c r="B112" s="105"/>
      <c r="D112" s="106" t="s">
        <v>112</v>
      </c>
      <c r="E112" s="107"/>
      <c r="F112" s="107"/>
      <c r="G112" s="107"/>
      <c r="H112" s="107"/>
      <c r="I112" s="107"/>
      <c r="J112" s="108">
        <f>J343</f>
        <v>0</v>
      </c>
      <c r="L112" s="105"/>
    </row>
    <row r="113" spans="2:12" s="9" customFormat="1" ht="19.899999999999999" customHeight="1">
      <c r="B113" s="105"/>
      <c r="D113" s="106" t="s">
        <v>331</v>
      </c>
      <c r="E113" s="107"/>
      <c r="F113" s="107"/>
      <c r="G113" s="107"/>
      <c r="H113" s="107"/>
      <c r="I113" s="107"/>
      <c r="J113" s="108">
        <f>J345</f>
        <v>0</v>
      </c>
      <c r="L113" s="105"/>
    </row>
    <row r="114" spans="2:12" s="1" customFormat="1" ht="21.75" customHeight="1">
      <c r="B114" s="29"/>
      <c r="L114" s="29"/>
    </row>
    <row r="115" spans="2:12" s="1" customFormat="1" ht="7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9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9"/>
    </row>
    <row r="120" spans="2:12" s="1" customFormat="1" ht="25" customHeight="1">
      <c r="B120" s="29"/>
      <c r="C120" s="21" t="s">
        <v>113</v>
      </c>
      <c r="L120" s="29"/>
    </row>
    <row r="121" spans="2:12" s="1" customFormat="1" ht="7" customHeight="1">
      <c r="B121" s="29"/>
      <c r="L121" s="29"/>
    </row>
    <row r="122" spans="2:12" s="1" customFormat="1" ht="12" customHeight="1">
      <c r="B122" s="29"/>
      <c r="C122" s="26" t="s">
        <v>14</v>
      </c>
      <c r="L122" s="29"/>
    </row>
    <row r="123" spans="2:12" s="1" customFormat="1" ht="26.25" customHeight="1">
      <c r="B123" s="29"/>
      <c r="E123" s="296" t="str">
        <f>E7</f>
        <v>Novostavba mola na Horním rybníku v Zámecké zahradě v Teplicích</v>
      </c>
      <c r="F123" s="297"/>
      <c r="G123" s="297"/>
      <c r="H123" s="297"/>
      <c r="L123" s="29"/>
    </row>
    <row r="124" spans="2:12" s="1" customFormat="1" ht="12" customHeight="1">
      <c r="B124" s="29"/>
      <c r="C124" s="26" t="s">
        <v>95</v>
      </c>
      <c r="L124" s="29"/>
    </row>
    <row r="125" spans="2:12" s="1" customFormat="1" ht="16.5" customHeight="1">
      <c r="B125" s="29"/>
      <c r="E125" s="286" t="str">
        <f>E9</f>
        <v>SO-01 - Molo</v>
      </c>
      <c r="F125" s="295"/>
      <c r="G125" s="295"/>
      <c r="H125" s="295"/>
      <c r="L125" s="29"/>
    </row>
    <row r="126" spans="2:12" s="1" customFormat="1" ht="7" customHeight="1">
      <c r="B126" s="29"/>
      <c r="L126" s="29"/>
    </row>
    <row r="127" spans="2:12" s="1" customFormat="1" ht="12" customHeight="1">
      <c r="B127" s="29"/>
      <c r="C127" s="26" t="s">
        <v>18</v>
      </c>
      <c r="F127" s="24" t="str">
        <f>F12</f>
        <v>Teplice</v>
      </c>
      <c r="I127" s="26" t="s">
        <v>20</v>
      </c>
      <c r="J127" s="49">
        <f>IF(J12="","",J12)</f>
        <v>45860</v>
      </c>
      <c r="L127" s="29"/>
    </row>
    <row r="128" spans="2:12" s="1" customFormat="1" ht="7" customHeight="1">
      <c r="B128" s="29"/>
      <c r="L128" s="29"/>
    </row>
    <row r="129" spans="2:65" s="1" customFormat="1" ht="25.65" customHeight="1">
      <c r="B129" s="29"/>
      <c r="C129" s="26" t="s">
        <v>21</v>
      </c>
      <c r="F129" s="24" t="str">
        <f>E15</f>
        <v>Statutární město Teplice</v>
      </c>
      <c r="I129" s="26" t="s">
        <v>27</v>
      </c>
      <c r="J129" s="27" t="str">
        <f>E21</f>
        <v>Sportovní projekty s.r.o.</v>
      </c>
      <c r="L129" s="29"/>
    </row>
    <row r="130" spans="2:65" s="1" customFormat="1" ht="15.15" customHeight="1">
      <c r="B130" s="29"/>
      <c r="C130" s="26" t="s">
        <v>25</v>
      </c>
      <c r="F130" s="24" t="str">
        <f>IF(E18="","",E18)</f>
        <v xml:space="preserve"> </v>
      </c>
      <c r="I130" s="26" t="s">
        <v>30</v>
      </c>
      <c r="J130" s="27" t="str">
        <f>E24</f>
        <v>F.Pecka</v>
      </c>
      <c r="L130" s="29"/>
    </row>
    <row r="131" spans="2:65" s="1" customFormat="1" ht="10.25" customHeight="1">
      <c r="B131" s="29"/>
      <c r="L131" s="29"/>
    </row>
    <row r="132" spans="2:65" s="10" customFormat="1" ht="29.25" customHeight="1">
      <c r="B132" s="109"/>
      <c r="C132" s="110" t="s">
        <v>114</v>
      </c>
      <c r="D132" s="111" t="s">
        <v>58</v>
      </c>
      <c r="E132" s="111" t="s">
        <v>54</v>
      </c>
      <c r="F132" s="111" t="s">
        <v>55</v>
      </c>
      <c r="G132" s="111" t="s">
        <v>115</v>
      </c>
      <c r="H132" s="111" t="s">
        <v>116</v>
      </c>
      <c r="I132" s="111" t="s">
        <v>117</v>
      </c>
      <c r="J132" s="112" t="s">
        <v>99</v>
      </c>
      <c r="K132" s="113" t="s">
        <v>118</v>
      </c>
      <c r="L132" s="109"/>
      <c r="M132" s="56" t="s">
        <v>1</v>
      </c>
      <c r="N132" s="57" t="s">
        <v>37</v>
      </c>
      <c r="O132" s="57" t="s">
        <v>119</v>
      </c>
      <c r="P132" s="57" t="s">
        <v>120</v>
      </c>
      <c r="Q132" s="57" t="s">
        <v>121</v>
      </c>
      <c r="R132" s="57" t="s">
        <v>122</v>
      </c>
      <c r="S132" s="57" t="s">
        <v>123</v>
      </c>
      <c r="T132" s="58" t="s">
        <v>124</v>
      </c>
    </row>
    <row r="133" spans="2:65" s="1" customFormat="1" ht="22.75" customHeight="1">
      <c r="B133" s="29"/>
      <c r="C133" s="61" t="s">
        <v>125</v>
      </c>
      <c r="J133" s="114">
        <f>BK133</f>
        <v>0</v>
      </c>
      <c r="L133" s="29"/>
      <c r="M133" s="59"/>
      <c r="N133" s="50"/>
      <c r="O133" s="50"/>
      <c r="P133" s="115">
        <f>P134+P235+P332</f>
        <v>689.76882300000011</v>
      </c>
      <c r="Q133" s="50"/>
      <c r="R133" s="115">
        <f>R134+R235+R332</f>
        <v>78.777440230000011</v>
      </c>
      <c r="S133" s="50"/>
      <c r="T133" s="116">
        <f>T134+T235+T332</f>
        <v>3.1524000000000001</v>
      </c>
      <c r="AT133" s="17" t="s">
        <v>72</v>
      </c>
      <c r="AU133" s="17" t="s">
        <v>101</v>
      </c>
      <c r="BK133" s="117">
        <f>BK134+BK235+BK332</f>
        <v>0</v>
      </c>
    </row>
    <row r="134" spans="2:65" s="11" customFormat="1" ht="25.9" customHeight="1">
      <c r="B134" s="118"/>
      <c r="D134" s="119" t="s">
        <v>72</v>
      </c>
      <c r="E134" s="120" t="s">
        <v>126</v>
      </c>
      <c r="F134" s="120" t="s">
        <v>127</v>
      </c>
      <c r="J134" s="121">
        <f>BK134</f>
        <v>0</v>
      </c>
      <c r="L134" s="118"/>
      <c r="M134" s="122"/>
      <c r="P134" s="123">
        <f>P135+P173+P204+P210+P215+P226+P233</f>
        <v>279.8345470000001</v>
      </c>
      <c r="R134" s="123">
        <f>R135+R173+R204+R210+R215+R226+R233</f>
        <v>71.017024230000004</v>
      </c>
      <c r="T134" s="124">
        <f>T135+T173+T204+T210+T215+T226+T233</f>
        <v>3.1524000000000001</v>
      </c>
      <c r="AR134" s="119" t="s">
        <v>81</v>
      </c>
      <c r="AT134" s="125" t="s">
        <v>72</v>
      </c>
      <c r="AU134" s="125" t="s">
        <v>73</v>
      </c>
      <c r="AY134" s="119" t="s">
        <v>128</v>
      </c>
      <c r="BK134" s="126">
        <f>BK135+BK173+BK204+BK210+BK215+BK226+BK233</f>
        <v>0</v>
      </c>
    </row>
    <row r="135" spans="2:65" s="11" customFormat="1" ht="22.75" customHeight="1">
      <c r="B135" s="118"/>
      <c r="D135" s="119" t="s">
        <v>72</v>
      </c>
      <c r="E135" s="127" t="s">
        <v>81</v>
      </c>
      <c r="F135" s="127" t="s">
        <v>129</v>
      </c>
      <c r="J135" s="128">
        <f>BK135</f>
        <v>0</v>
      </c>
      <c r="L135" s="118"/>
      <c r="M135" s="122"/>
      <c r="P135" s="123">
        <f>SUM(P136:P172)</f>
        <v>131.48384000000001</v>
      </c>
      <c r="R135" s="123">
        <f>SUM(R136:R172)</f>
        <v>0.12893472</v>
      </c>
      <c r="T135" s="124">
        <f>SUM(T136:T172)</f>
        <v>0</v>
      </c>
      <c r="AR135" s="119" t="s">
        <v>81</v>
      </c>
      <c r="AT135" s="125" t="s">
        <v>72</v>
      </c>
      <c r="AU135" s="125" t="s">
        <v>81</v>
      </c>
      <c r="AY135" s="119" t="s">
        <v>128</v>
      </c>
      <c r="BK135" s="126">
        <f>SUM(BK136:BK172)</f>
        <v>0</v>
      </c>
    </row>
    <row r="136" spans="2:65" s="1" customFormat="1" ht="33" customHeight="1">
      <c r="B136" s="129"/>
      <c r="C136" s="130" t="s">
        <v>81</v>
      </c>
      <c r="D136" s="130" t="s">
        <v>130</v>
      </c>
      <c r="E136" s="131" t="s">
        <v>332</v>
      </c>
      <c r="F136" s="132" t="s">
        <v>333</v>
      </c>
      <c r="G136" s="133" t="s">
        <v>155</v>
      </c>
      <c r="H136" s="134">
        <v>1</v>
      </c>
      <c r="I136" s="135"/>
      <c r="J136" s="135">
        <f>ROUND(I136*H136,2)</f>
        <v>0</v>
      </c>
      <c r="K136" s="136"/>
      <c r="L136" s="29"/>
      <c r="M136" s="137" t="s">
        <v>1</v>
      </c>
      <c r="N136" s="138" t="s">
        <v>38</v>
      </c>
      <c r="O136" s="139">
        <v>24.54</v>
      </c>
      <c r="P136" s="139">
        <f>O136*H136</f>
        <v>24.54</v>
      </c>
      <c r="Q136" s="139">
        <v>0</v>
      </c>
      <c r="R136" s="139">
        <f>Q136*H136</f>
        <v>0</v>
      </c>
      <c r="S136" s="139">
        <v>0</v>
      </c>
      <c r="T136" s="140">
        <f>S136*H136</f>
        <v>0</v>
      </c>
      <c r="AR136" s="141" t="s">
        <v>134</v>
      </c>
      <c r="AT136" s="141" t="s">
        <v>130</v>
      </c>
      <c r="AU136" s="141" t="s">
        <v>83</v>
      </c>
      <c r="AY136" s="17" t="s">
        <v>128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81</v>
      </c>
      <c r="BK136" s="142">
        <f>ROUND(I136*H136,2)</f>
        <v>0</v>
      </c>
      <c r="BL136" s="17" t="s">
        <v>134</v>
      </c>
      <c r="BM136" s="141" t="s">
        <v>334</v>
      </c>
    </row>
    <row r="137" spans="2:65" s="13" customFormat="1">
      <c r="B137" s="149"/>
      <c r="D137" s="144" t="s">
        <v>136</v>
      </c>
      <c r="E137" s="150" t="s">
        <v>1</v>
      </c>
      <c r="F137" s="151" t="s">
        <v>81</v>
      </c>
      <c r="H137" s="152">
        <v>1</v>
      </c>
      <c r="L137" s="149"/>
      <c r="M137" s="153"/>
      <c r="T137" s="154"/>
      <c r="AT137" s="150" t="s">
        <v>136</v>
      </c>
      <c r="AU137" s="150" t="s">
        <v>83</v>
      </c>
      <c r="AV137" s="13" t="s">
        <v>83</v>
      </c>
      <c r="AW137" s="13" t="s">
        <v>29</v>
      </c>
      <c r="AX137" s="13" t="s">
        <v>81</v>
      </c>
      <c r="AY137" s="150" t="s">
        <v>128</v>
      </c>
    </row>
    <row r="138" spans="2:65" s="1" customFormat="1" ht="33" customHeight="1">
      <c r="B138" s="129"/>
      <c r="C138" s="130" t="s">
        <v>83</v>
      </c>
      <c r="D138" s="130" t="s">
        <v>130</v>
      </c>
      <c r="E138" s="131" t="s">
        <v>158</v>
      </c>
      <c r="F138" s="132" t="s">
        <v>159</v>
      </c>
      <c r="G138" s="133" t="s">
        <v>160</v>
      </c>
      <c r="H138" s="134">
        <v>71.412000000000006</v>
      </c>
      <c r="I138" s="135"/>
      <c r="J138" s="135">
        <f>ROUND(I138*H138,2)</f>
        <v>0</v>
      </c>
      <c r="K138" s="136"/>
      <c r="L138" s="29"/>
      <c r="M138" s="137" t="s">
        <v>1</v>
      </c>
      <c r="N138" s="138" t="s">
        <v>38</v>
      </c>
      <c r="O138" s="139">
        <v>0.41399999999999998</v>
      </c>
      <c r="P138" s="139">
        <f>O138*H138</f>
        <v>29.564568000000001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134</v>
      </c>
      <c r="AT138" s="141" t="s">
        <v>130</v>
      </c>
      <c r="AU138" s="141" t="s">
        <v>83</v>
      </c>
      <c r="AY138" s="17" t="s">
        <v>128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81</v>
      </c>
      <c r="BK138" s="142">
        <f>ROUND(I138*H138,2)</f>
        <v>0</v>
      </c>
      <c r="BL138" s="17" t="s">
        <v>134</v>
      </c>
      <c r="BM138" s="141" t="s">
        <v>335</v>
      </c>
    </row>
    <row r="139" spans="2:65" s="12" customFormat="1">
      <c r="B139" s="143"/>
      <c r="D139" s="144" t="s">
        <v>136</v>
      </c>
      <c r="E139" s="145" t="s">
        <v>1</v>
      </c>
      <c r="F139" s="146" t="s">
        <v>336</v>
      </c>
      <c r="H139" s="145" t="s">
        <v>1</v>
      </c>
      <c r="L139" s="143"/>
      <c r="M139" s="147"/>
      <c r="T139" s="148"/>
      <c r="AT139" s="145" t="s">
        <v>136</v>
      </c>
      <c r="AU139" s="145" t="s">
        <v>83</v>
      </c>
      <c r="AV139" s="12" t="s">
        <v>81</v>
      </c>
      <c r="AW139" s="12" t="s">
        <v>29</v>
      </c>
      <c r="AX139" s="12" t="s">
        <v>73</v>
      </c>
      <c r="AY139" s="145" t="s">
        <v>128</v>
      </c>
    </row>
    <row r="140" spans="2:65" s="13" customFormat="1">
      <c r="B140" s="149"/>
      <c r="D140" s="144" t="s">
        <v>136</v>
      </c>
      <c r="E140" s="150" t="s">
        <v>1</v>
      </c>
      <c r="F140" s="151" t="s">
        <v>337</v>
      </c>
      <c r="H140" s="152">
        <v>20.808</v>
      </c>
      <c r="L140" s="149"/>
      <c r="M140" s="153"/>
      <c r="T140" s="154"/>
      <c r="AT140" s="150" t="s">
        <v>136</v>
      </c>
      <c r="AU140" s="150" t="s">
        <v>83</v>
      </c>
      <c r="AV140" s="13" t="s">
        <v>83</v>
      </c>
      <c r="AW140" s="13" t="s">
        <v>29</v>
      </c>
      <c r="AX140" s="13" t="s">
        <v>73</v>
      </c>
      <c r="AY140" s="150" t="s">
        <v>128</v>
      </c>
    </row>
    <row r="141" spans="2:65" s="13" customFormat="1">
      <c r="B141" s="149"/>
      <c r="D141" s="144" t="s">
        <v>136</v>
      </c>
      <c r="E141" s="150" t="s">
        <v>1</v>
      </c>
      <c r="F141" s="151" t="s">
        <v>338</v>
      </c>
      <c r="H141" s="152">
        <v>17.34</v>
      </c>
      <c r="L141" s="149"/>
      <c r="M141" s="153"/>
      <c r="T141" s="154"/>
      <c r="AT141" s="150" t="s">
        <v>136</v>
      </c>
      <c r="AU141" s="150" t="s">
        <v>83</v>
      </c>
      <c r="AV141" s="13" t="s">
        <v>83</v>
      </c>
      <c r="AW141" s="13" t="s">
        <v>29</v>
      </c>
      <c r="AX141" s="13" t="s">
        <v>73</v>
      </c>
      <c r="AY141" s="150" t="s">
        <v>128</v>
      </c>
    </row>
    <row r="142" spans="2:65" s="12" customFormat="1">
      <c r="B142" s="143"/>
      <c r="D142" s="144" t="s">
        <v>136</v>
      </c>
      <c r="E142" s="145" t="s">
        <v>1</v>
      </c>
      <c r="F142" s="146" t="s">
        <v>339</v>
      </c>
      <c r="H142" s="145" t="s">
        <v>1</v>
      </c>
      <c r="L142" s="143"/>
      <c r="M142" s="147"/>
      <c r="T142" s="148"/>
      <c r="AT142" s="145" t="s">
        <v>136</v>
      </c>
      <c r="AU142" s="145" t="s">
        <v>83</v>
      </c>
      <c r="AV142" s="12" t="s">
        <v>81</v>
      </c>
      <c r="AW142" s="12" t="s">
        <v>29</v>
      </c>
      <c r="AX142" s="12" t="s">
        <v>73</v>
      </c>
      <c r="AY142" s="145" t="s">
        <v>128</v>
      </c>
    </row>
    <row r="143" spans="2:65" s="13" customFormat="1">
      <c r="B143" s="149"/>
      <c r="D143" s="144" t="s">
        <v>136</v>
      </c>
      <c r="E143" s="150" t="s">
        <v>1</v>
      </c>
      <c r="F143" s="151" t="s">
        <v>340</v>
      </c>
      <c r="H143" s="152">
        <v>33.264000000000003</v>
      </c>
      <c r="L143" s="149"/>
      <c r="M143" s="153"/>
      <c r="T143" s="154"/>
      <c r="AT143" s="150" t="s">
        <v>136</v>
      </c>
      <c r="AU143" s="150" t="s">
        <v>83</v>
      </c>
      <c r="AV143" s="13" t="s">
        <v>83</v>
      </c>
      <c r="AW143" s="13" t="s">
        <v>29</v>
      </c>
      <c r="AX143" s="13" t="s">
        <v>73</v>
      </c>
      <c r="AY143" s="150" t="s">
        <v>128</v>
      </c>
    </row>
    <row r="144" spans="2:65" s="14" customFormat="1">
      <c r="B144" s="155"/>
      <c r="D144" s="144" t="s">
        <v>136</v>
      </c>
      <c r="E144" s="156" t="s">
        <v>1</v>
      </c>
      <c r="F144" s="157" t="s">
        <v>140</v>
      </c>
      <c r="H144" s="158">
        <v>71.412000000000006</v>
      </c>
      <c r="L144" s="155"/>
      <c r="M144" s="159"/>
      <c r="T144" s="160"/>
      <c r="AT144" s="156" t="s">
        <v>136</v>
      </c>
      <c r="AU144" s="156" t="s">
        <v>83</v>
      </c>
      <c r="AV144" s="14" t="s">
        <v>134</v>
      </c>
      <c r="AW144" s="14" t="s">
        <v>29</v>
      </c>
      <c r="AX144" s="14" t="s">
        <v>81</v>
      </c>
      <c r="AY144" s="156" t="s">
        <v>128</v>
      </c>
    </row>
    <row r="145" spans="2:65" s="1" customFormat="1" ht="21.75" customHeight="1">
      <c r="B145" s="129"/>
      <c r="C145" s="130" t="s">
        <v>148</v>
      </c>
      <c r="D145" s="130" t="s">
        <v>130</v>
      </c>
      <c r="E145" s="131" t="s">
        <v>341</v>
      </c>
      <c r="F145" s="132" t="s">
        <v>342</v>
      </c>
      <c r="G145" s="133" t="s">
        <v>133</v>
      </c>
      <c r="H145" s="134">
        <v>138.96</v>
      </c>
      <c r="I145" s="135"/>
      <c r="J145" s="135">
        <f>ROUND(I145*H145,2)</f>
        <v>0</v>
      </c>
      <c r="K145" s="136"/>
      <c r="L145" s="29"/>
      <c r="M145" s="137" t="s">
        <v>1</v>
      </c>
      <c r="N145" s="138" t="s">
        <v>38</v>
      </c>
      <c r="O145" s="139">
        <v>0.156</v>
      </c>
      <c r="P145" s="139">
        <f>O145*H145</f>
        <v>21.677760000000003</v>
      </c>
      <c r="Q145" s="139">
        <v>6.9999999999999999E-4</v>
      </c>
      <c r="R145" s="139">
        <f>Q145*H145</f>
        <v>9.7272000000000011E-2</v>
      </c>
      <c r="S145" s="139">
        <v>0</v>
      </c>
      <c r="T145" s="140">
        <f>S145*H145</f>
        <v>0</v>
      </c>
      <c r="AR145" s="141" t="s">
        <v>134</v>
      </c>
      <c r="AT145" s="141" t="s">
        <v>130</v>
      </c>
      <c r="AU145" s="141" t="s">
        <v>83</v>
      </c>
      <c r="AY145" s="17" t="s">
        <v>128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7" t="s">
        <v>81</v>
      </c>
      <c r="BK145" s="142">
        <f>ROUND(I145*H145,2)</f>
        <v>0</v>
      </c>
      <c r="BL145" s="17" t="s">
        <v>134</v>
      </c>
      <c r="BM145" s="141" t="s">
        <v>343</v>
      </c>
    </row>
    <row r="146" spans="2:65" s="12" customFormat="1">
      <c r="B146" s="143"/>
      <c r="D146" s="144" t="s">
        <v>136</v>
      </c>
      <c r="E146" s="145" t="s">
        <v>1</v>
      </c>
      <c r="F146" s="146" t="s">
        <v>336</v>
      </c>
      <c r="H146" s="145" t="s">
        <v>1</v>
      </c>
      <c r="L146" s="143"/>
      <c r="M146" s="147"/>
      <c r="T146" s="148"/>
      <c r="AT146" s="145" t="s">
        <v>136</v>
      </c>
      <c r="AU146" s="145" t="s">
        <v>83</v>
      </c>
      <c r="AV146" s="12" t="s">
        <v>81</v>
      </c>
      <c r="AW146" s="12" t="s">
        <v>29</v>
      </c>
      <c r="AX146" s="12" t="s">
        <v>73</v>
      </c>
      <c r="AY146" s="145" t="s">
        <v>128</v>
      </c>
    </row>
    <row r="147" spans="2:65" s="13" customFormat="1">
      <c r="B147" s="149"/>
      <c r="D147" s="144" t="s">
        <v>136</v>
      </c>
      <c r="E147" s="150" t="s">
        <v>1</v>
      </c>
      <c r="F147" s="151" t="s">
        <v>344</v>
      </c>
      <c r="H147" s="152">
        <v>97.92</v>
      </c>
      <c r="L147" s="149"/>
      <c r="M147" s="153"/>
      <c r="T147" s="154"/>
      <c r="AT147" s="150" t="s">
        <v>136</v>
      </c>
      <c r="AU147" s="150" t="s">
        <v>83</v>
      </c>
      <c r="AV147" s="13" t="s">
        <v>83</v>
      </c>
      <c r="AW147" s="13" t="s">
        <v>29</v>
      </c>
      <c r="AX147" s="13" t="s">
        <v>73</v>
      </c>
      <c r="AY147" s="150" t="s">
        <v>128</v>
      </c>
    </row>
    <row r="148" spans="2:65" s="12" customFormat="1">
      <c r="B148" s="143"/>
      <c r="D148" s="144" t="s">
        <v>136</v>
      </c>
      <c r="E148" s="145" t="s">
        <v>1</v>
      </c>
      <c r="F148" s="146" t="s">
        <v>339</v>
      </c>
      <c r="H148" s="145" t="s">
        <v>1</v>
      </c>
      <c r="L148" s="143"/>
      <c r="M148" s="147"/>
      <c r="T148" s="148"/>
      <c r="AT148" s="145" t="s">
        <v>136</v>
      </c>
      <c r="AU148" s="145" t="s">
        <v>83</v>
      </c>
      <c r="AV148" s="12" t="s">
        <v>81</v>
      </c>
      <c r="AW148" s="12" t="s">
        <v>29</v>
      </c>
      <c r="AX148" s="12" t="s">
        <v>73</v>
      </c>
      <c r="AY148" s="145" t="s">
        <v>128</v>
      </c>
    </row>
    <row r="149" spans="2:65" s="13" customFormat="1">
      <c r="B149" s="149"/>
      <c r="D149" s="144" t="s">
        <v>136</v>
      </c>
      <c r="E149" s="150" t="s">
        <v>1</v>
      </c>
      <c r="F149" s="151" t="s">
        <v>345</v>
      </c>
      <c r="H149" s="152">
        <v>41.04</v>
      </c>
      <c r="L149" s="149"/>
      <c r="M149" s="153"/>
      <c r="T149" s="154"/>
      <c r="AT149" s="150" t="s">
        <v>136</v>
      </c>
      <c r="AU149" s="150" t="s">
        <v>83</v>
      </c>
      <c r="AV149" s="13" t="s">
        <v>83</v>
      </c>
      <c r="AW149" s="13" t="s">
        <v>29</v>
      </c>
      <c r="AX149" s="13" t="s">
        <v>73</v>
      </c>
      <c r="AY149" s="150" t="s">
        <v>128</v>
      </c>
    </row>
    <row r="150" spans="2:65" s="14" customFormat="1">
      <c r="B150" s="155"/>
      <c r="D150" s="144" t="s">
        <v>136</v>
      </c>
      <c r="E150" s="156" t="s">
        <v>1</v>
      </c>
      <c r="F150" s="157" t="s">
        <v>140</v>
      </c>
      <c r="H150" s="158">
        <v>138.96</v>
      </c>
      <c r="L150" s="155"/>
      <c r="M150" s="159"/>
      <c r="T150" s="160"/>
      <c r="AT150" s="156" t="s">
        <v>136</v>
      </c>
      <c r="AU150" s="156" t="s">
        <v>83</v>
      </c>
      <c r="AV150" s="14" t="s">
        <v>134</v>
      </c>
      <c r="AW150" s="14" t="s">
        <v>29</v>
      </c>
      <c r="AX150" s="14" t="s">
        <v>81</v>
      </c>
      <c r="AY150" s="156" t="s">
        <v>128</v>
      </c>
    </row>
    <row r="151" spans="2:65" s="1" customFormat="1" ht="16.5" customHeight="1">
      <c r="B151" s="129"/>
      <c r="C151" s="130" t="s">
        <v>134</v>
      </c>
      <c r="D151" s="130" t="s">
        <v>130</v>
      </c>
      <c r="E151" s="131" t="s">
        <v>346</v>
      </c>
      <c r="F151" s="132" t="s">
        <v>347</v>
      </c>
      <c r="G151" s="133" t="s">
        <v>133</v>
      </c>
      <c r="H151" s="134">
        <v>138.96</v>
      </c>
      <c r="I151" s="135"/>
      <c r="J151" s="135">
        <f>ROUND(I151*H151,2)</f>
        <v>0</v>
      </c>
      <c r="K151" s="136"/>
      <c r="L151" s="29"/>
      <c r="M151" s="137" t="s">
        <v>1</v>
      </c>
      <c r="N151" s="138" t="s">
        <v>38</v>
      </c>
      <c r="O151" s="139">
        <v>9.5000000000000001E-2</v>
      </c>
      <c r="P151" s="139">
        <f>O151*H151</f>
        <v>13.2012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AR151" s="141" t="s">
        <v>134</v>
      </c>
      <c r="AT151" s="141" t="s">
        <v>130</v>
      </c>
      <c r="AU151" s="141" t="s">
        <v>83</v>
      </c>
      <c r="AY151" s="17" t="s">
        <v>128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7" t="s">
        <v>81</v>
      </c>
      <c r="BK151" s="142">
        <f>ROUND(I151*H151,2)</f>
        <v>0</v>
      </c>
      <c r="BL151" s="17" t="s">
        <v>134</v>
      </c>
      <c r="BM151" s="141" t="s">
        <v>348</v>
      </c>
    </row>
    <row r="152" spans="2:65" s="1" customFormat="1" ht="21.75" customHeight="1">
      <c r="B152" s="129"/>
      <c r="C152" s="130" t="s">
        <v>157</v>
      </c>
      <c r="D152" s="130" t="s">
        <v>130</v>
      </c>
      <c r="E152" s="131" t="s">
        <v>349</v>
      </c>
      <c r="F152" s="132" t="s">
        <v>350</v>
      </c>
      <c r="G152" s="133" t="s">
        <v>160</v>
      </c>
      <c r="H152" s="134">
        <v>68.831999999999994</v>
      </c>
      <c r="I152" s="135"/>
      <c r="J152" s="135">
        <f>ROUND(I152*H152,2)</f>
        <v>0</v>
      </c>
      <c r="K152" s="136"/>
      <c r="L152" s="29"/>
      <c r="M152" s="137" t="s">
        <v>1</v>
      </c>
      <c r="N152" s="138" t="s">
        <v>38</v>
      </c>
      <c r="O152" s="139">
        <v>0.126</v>
      </c>
      <c r="P152" s="139">
        <f>O152*H152</f>
        <v>8.6728319999999997</v>
      </c>
      <c r="Q152" s="139">
        <v>4.6000000000000001E-4</v>
      </c>
      <c r="R152" s="139">
        <f>Q152*H152</f>
        <v>3.1662719999999998E-2</v>
      </c>
      <c r="S152" s="139">
        <v>0</v>
      </c>
      <c r="T152" s="140">
        <f>S152*H152</f>
        <v>0</v>
      </c>
      <c r="AR152" s="141" t="s">
        <v>134</v>
      </c>
      <c r="AT152" s="141" t="s">
        <v>130</v>
      </c>
      <c r="AU152" s="141" t="s">
        <v>83</v>
      </c>
      <c r="AY152" s="17" t="s">
        <v>128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7" t="s">
        <v>81</v>
      </c>
      <c r="BK152" s="142">
        <f>ROUND(I152*H152,2)</f>
        <v>0</v>
      </c>
      <c r="BL152" s="17" t="s">
        <v>134</v>
      </c>
      <c r="BM152" s="141" t="s">
        <v>351</v>
      </c>
    </row>
    <row r="153" spans="2:65" s="12" customFormat="1">
      <c r="B153" s="143"/>
      <c r="D153" s="144" t="s">
        <v>136</v>
      </c>
      <c r="E153" s="145" t="s">
        <v>1</v>
      </c>
      <c r="F153" s="146" t="s">
        <v>336</v>
      </c>
      <c r="H153" s="145" t="s">
        <v>1</v>
      </c>
      <c r="L153" s="143"/>
      <c r="M153" s="147"/>
      <c r="T153" s="148"/>
      <c r="AT153" s="145" t="s">
        <v>136</v>
      </c>
      <c r="AU153" s="145" t="s">
        <v>83</v>
      </c>
      <c r="AV153" s="12" t="s">
        <v>81</v>
      </c>
      <c r="AW153" s="12" t="s">
        <v>29</v>
      </c>
      <c r="AX153" s="12" t="s">
        <v>73</v>
      </c>
      <c r="AY153" s="145" t="s">
        <v>128</v>
      </c>
    </row>
    <row r="154" spans="2:65" s="13" customFormat="1">
      <c r="B154" s="149"/>
      <c r="D154" s="144" t="s">
        <v>136</v>
      </c>
      <c r="E154" s="150" t="s">
        <v>1</v>
      </c>
      <c r="F154" s="151" t="s">
        <v>352</v>
      </c>
      <c r="H154" s="152">
        <v>41.616</v>
      </c>
      <c r="L154" s="149"/>
      <c r="M154" s="153"/>
      <c r="T154" s="154"/>
      <c r="AT154" s="150" t="s">
        <v>136</v>
      </c>
      <c r="AU154" s="150" t="s">
        <v>83</v>
      </c>
      <c r="AV154" s="13" t="s">
        <v>83</v>
      </c>
      <c r="AW154" s="13" t="s">
        <v>29</v>
      </c>
      <c r="AX154" s="13" t="s">
        <v>73</v>
      </c>
      <c r="AY154" s="150" t="s">
        <v>128</v>
      </c>
    </row>
    <row r="155" spans="2:65" s="12" customFormat="1">
      <c r="B155" s="143"/>
      <c r="D155" s="144" t="s">
        <v>136</v>
      </c>
      <c r="E155" s="145" t="s">
        <v>1</v>
      </c>
      <c r="F155" s="146" t="s">
        <v>339</v>
      </c>
      <c r="H155" s="145" t="s">
        <v>1</v>
      </c>
      <c r="L155" s="143"/>
      <c r="M155" s="147"/>
      <c r="T155" s="148"/>
      <c r="AT155" s="145" t="s">
        <v>136</v>
      </c>
      <c r="AU155" s="145" t="s">
        <v>83</v>
      </c>
      <c r="AV155" s="12" t="s">
        <v>81</v>
      </c>
      <c r="AW155" s="12" t="s">
        <v>29</v>
      </c>
      <c r="AX155" s="12" t="s">
        <v>73</v>
      </c>
      <c r="AY155" s="145" t="s">
        <v>128</v>
      </c>
    </row>
    <row r="156" spans="2:65" s="13" customFormat="1">
      <c r="B156" s="149"/>
      <c r="D156" s="144" t="s">
        <v>136</v>
      </c>
      <c r="E156" s="150" t="s">
        <v>1</v>
      </c>
      <c r="F156" s="151" t="s">
        <v>353</v>
      </c>
      <c r="H156" s="152">
        <v>27.216000000000001</v>
      </c>
      <c r="L156" s="149"/>
      <c r="M156" s="153"/>
      <c r="T156" s="154"/>
      <c r="AT156" s="150" t="s">
        <v>136</v>
      </c>
      <c r="AU156" s="150" t="s">
        <v>83</v>
      </c>
      <c r="AV156" s="13" t="s">
        <v>83</v>
      </c>
      <c r="AW156" s="13" t="s">
        <v>29</v>
      </c>
      <c r="AX156" s="13" t="s">
        <v>73</v>
      </c>
      <c r="AY156" s="150" t="s">
        <v>128</v>
      </c>
    </row>
    <row r="157" spans="2:65" s="14" customFormat="1">
      <c r="B157" s="155"/>
      <c r="D157" s="144" t="s">
        <v>136</v>
      </c>
      <c r="E157" s="156" t="s">
        <v>1</v>
      </c>
      <c r="F157" s="157" t="s">
        <v>140</v>
      </c>
      <c r="H157" s="158">
        <v>68.831999999999994</v>
      </c>
      <c r="L157" s="155"/>
      <c r="M157" s="159"/>
      <c r="T157" s="160"/>
      <c r="AT157" s="156" t="s">
        <v>136</v>
      </c>
      <c r="AU157" s="156" t="s">
        <v>83</v>
      </c>
      <c r="AV157" s="14" t="s">
        <v>134</v>
      </c>
      <c r="AW157" s="14" t="s">
        <v>29</v>
      </c>
      <c r="AX157" s="14" t="s">
        <v>81</v>
      </c>
      <c r="AY157" s="156" t="s">
        <v>128</v>
      </c>
    </row>
    <row r="158" spans="2:65" s="1" customFormat="1" ht="24.15" customHeight="1">
      <c r="B158" s="129"/>
      <c r="C158" s="130" t="s">
        <v>169</v>
      </c>
      <c r="D158" s="130" t="s">
        <v>130</v>
      </c>
      <c r="E158" s="131" t="s">
        <v>354</v>
      </c>
      <c r="F158" s="132" t="s">
        <v>355</v>
      </c>
      <c r="G158" s="133" t="s">
        <v>160</v>
      </c>
      <c r="H158" s="134">
        <v>68.831999999999994</v>
      </c>
      <c r="I158" s="135"/>
      <c r="J158" s="135">
        <f>ROUND(I158*H158,2)</f>
        <v>0</v>
      </c>
      <c r="K158" s="136"/>
      <c r="L158" s="29"/>
      <c r="M158" s="137" t="s">
        <v>1</v>
      </c>
      <c r="N158" s="138" t="s">
        <v>38</v>
      </c>
      <c r="O158" s="139">
        <v>3.7999999999999999E-2</v>
      </c>
      <c r="P158" s="139">
        <f>O158*H158</f>
        <v>2.6156159999999997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134</v>
      </c>
      <c r="AT158" s="141" t="s">
        <v>130</v>
      </c>
      <c r="AU158" s="141" t="s">
        <v>83</v>
      </c>
      <c r="AY158" s="17" t="s">
        <v>128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7" t="s">
        <v>81</v>
      </c>
      <c r="BK158" s="142">
        <f>ROUND(I158*H158,2)</f>
        <v>0</v>
      </c>
      <c r="BL158" s="17" t="s">
        <v>134</v>
      </c>
      <c r="BM158" s="141" t="s">
        <v>356</v>
      </c>
    </row>
    <row r="159" spans="2:65" s="1" customFormat="1" ht="24.15" customHeight="1">
      <c r="B159" s="129"/>
      <c r="C159" s="130" t="s">
        <v>177</v>
      </c>
      <c r="D159" s="130" t="s">
        <v>130</v>
      </c>
      <c r="E159" s="131" t="s">
        <v>357</v>
      </c>
      <c r="F159" s="132" t="s">
        <v>358</v>
      </c>
      <c r="G159" s="133" t="s">
        <v>155</v>
      </c>
      <c r="H159" s="134">
        <v>1</v>
      </c>
      <c r="I159" s="135"/>
      <c r="J159" s="135">
        <f>ROUND(I159*H159,2)</f>
        <v>0</v>
      </c>
      <c r="K159" s="136"/>
      <c r="L159" s="29"/>
      <c r="M159" s="137" t="s">
        <v>1</v>
      </c>
      <c r="N159" s="138" t="s">
        <v>38</v>
      </c>
      <c r="O159" s="139">
        <v>0.96199999999999997</v>
      </c>
      <c r="P159" s="139">
        <f>O159*H159</f>
        <v>0.96199999999999997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AR159" s="141" t="s">
        <v>134</v>
      </c>
      <c r="AT159" s="141" t="s">
        <v>130</v>
      </c>
      <c r="AU159" s="141" t="s">
        <v>83</v>
      </c>
      <c r="AY159" s="17" t="s">
        <v>128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7" t="s">
        <v>81</v>
      </c>
      <c r="BK159" s="142">
        <f>ROUND(I159*H159,2)</f>
        <v>0</v>
      </c>
      <c r="BL159" s="17" t="s">
        <v>134</v>
      </c>
      <c r="BM159" s="141" t="s">
        <v>359</v>
      </c>
    </row>
    <row r="160" spans="2:65" s="13" customFormat="1">
      <c r="B160" s="149"/>
      <c r="D160" s="144" t="s">
        <v>136</v>
      </c>
      <c r="E160" s="150" t="s">
        <v>1</v>
      </c>
      <c r="F160" s="151" t="s">
        <v>81</v>
      </c>
      <c r="H160" s="152">
        <v>1</v>
      </c>
      <c r="L160" s="149"/>
      <c r="M160" s="153"/>
      <c r="T160" s="154"/>
      <c r="AT160" s="150" t="s">
        <v>136</v>
      </c>
      <c r="AU160" s="150" t="s">
        <v>83</v>
      </c>
      <c r="AV160" s="13" t="s">
        <v>83</v>
      </c>
      <c r="AW160" s="13" t="s">
        <v>29</v>
      </c>
      <c r="AX160" s="13" t="s">
        <v>81</v>
      </c>
      <c r="AY160" s="150" t="s">
        <v>128</v>
      </c>
    </row>
    <row r="161" spans="2:65" s="1" customFormat="1" ht="37.75" customHeight="1">
      <c r="B161" s="129"/>
      <c r="C161" s="130" t="s">
        <v>183</v>
      </c>
      <c r="D161" s="130" t="s">
        <v>130</v>
      </c>
      <c r="E161" s="131" t="s">
        <v>360</v>
      </c>
      <c r="F161" s="132" t="s">
        <v>361</v>
      </c>
      <c r="G161" s="133" t="s">
        <v>160</v>
      </c>
      <c r="H161" s="134">
        <v>71.412000000000006</v>
      </c>
      <c r="I161" s="135"/>
      <c r="J161" s="135">
        <f>ROUND(I161*H161,2)</f>
        <v>0</v>
      </c>
      <c r="K161" s="136"/>
      <c r="L161" s="29"/>
      <c r="M161" s="137" t="s">
        <v>1</v>
      </c>
      <c r="N161" s="138" t="s">
        <v>38</v>
      </c>
      <c r="O161" s="139">
        <v>7.0000000000000007E-2</v>
      </c>
      <c r="P161" s="139">
        <f>O161*H161</f>
        <v>4.9988400000000013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AR161" s="141" t="s">
        <v>134</v>
      </c>
      <c r="AT161" s="141" t="s">
        <v>130</v>
      </c>
      <c r="AU161" s="141" t="s">
        <v>83</v>
      </c>
      <c r="AY161" s="17" t="s">
        <v>128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7" t="s">
        <v>81</v>
      </c>
      <c r="BK161" s="142">
        <f>ROUND(I161*H161,2)</f>
        <v>0</v>
      </c>
      <c r="BL161" s="17" t="s">
        <v>134</v>
      </c>
      <c r="BM161" s="141" t="s">
        <v>362</v>
      </c>
    </row>
    <row r="162" spans="2:65" s="1" customFormat="1" ht="24.15" customHeight="1">
      <c r="B162" s="129"/>
      <c r="C162" s="130" t="s">
        <v>188</v>
      </c>
      <c r="D162" s="130" t="s">
        <v>130</v>
      </c>
      <c r="E162" s="131" t="s">
        <v>363</v>
      </c>
      <c r="F162" s="132" t="s">
        <v>364</v>
      </c>
      <c r="G162" s="133" t="s">
        <v>155</v>
      </c>
      <c r="H162" s="134">
        <v>19</v>
      </c>
      <c r="I162" s="135"/>
      <c r="J162" s="135">
        <f>ROUND(I162*H162,2)</f>
        <v>0</v>
      </c>
      <c r="K162" s="136"/>
      <c r="L162" s="29"/>
      <c r="M162" s="137" t="s">
        <v>1</v>
      </c>
      <c r="N162" s="138" t="s">
        <v>38</v>
      </c>
      <c r="O162" s="139">
        <v>6.0000000000000001E-3</v>
      </c>
      <c r="P162" s="139">
        <f>O162*H162</f>
        <v>0.114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134</v>
      </c>
      <c r="AT162" s="141" t="s">
        <v>130</v>
      </c>
      <c r="AU162" s="141" t="s">
        <v>83</v>
      </c>
      <c r="AY162" s="17" t="s">
        <v>128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81</v>
      </c>
      <c r="BK162" s="142">
        <f>ROUND(I162*H162,2)</f>
        <v>0</v>
      </c>
      <c r="BL162" s="17" t="s">
        <v>134</v>
      </c>
      <c r="BM162" s="141" t="s">
        <v>365</v>
      </c>
    </row>
    <row r="163" spans="2:65" s="13" customFormat="1">
      <c r="B163" s="149"/>
      <c r="D163" s="144" t="s">
        <v>136</v>
      </c>
      <c r="E163" s="150" t="s">
        <v>1</v>
      </c>
      <c r="F163" s="151" t="s">
        <v>81</v>
      </c>
      <c r="H163" s="152">
        <v>1</v>
      </c>
      <c r="L163" s="149"/>
      <c r="M163" s="153"/>
      <c r="T163" s="154"/>
      <c r="AT163" s="150" t="s">
        <v>136</v>
      </c>
      <c r="AU163" s="150" t="s">
        <v>83</v>
      </c>
      <c r="AV163" s="13" t="s">
        <v>83</v>
      </c>
      <c r="AW163" s="13" t="s">
        <v>29</v>
      </c>
      <c r="AX163" s="13" t="s">
        <v>81</v>
      </c>
      <c r="AY163" s="150" t="s">
        <v>128</v>
      </c>
    </row>
    <row r="164" spans="2:65" s="13" customFormat="1">
      <c r="B164" s="149"/>
      <c r="D164" s="144" t="s">
        <v>136</v>
      </c>
      <c r="F164" s="151" t="s">
        <v>366</v>
      </c>
      <c r="H164" s="152">
        <v>19</v>
      </c>
      <c r="L164" s="149"/>
      <c r="M164" s="153"/>
      <c r="T164" s="154"/>
      <c r="AT164" s="150" t="s">
        <v>136</v>
      </c>
      <c r="AU164" s="150" t="s">
        <v>83</v>
      </c>
      <c r="AV164" s="13" t="s">
        <v>83</v>
      </c>
      <c r="AW164" s="13" t="s">
        <v>3</v>
      </c>
      <c r="AX164" s="13" t="s">
        <v>81</v>
      </c>
      <c r="AY164" s="150" t="s">
        <v>128</v>
      </c>
    </row>
    <row r="165" spans="2:65" s="1" customFormat="1" ht="37.75" customHeight="1">
      <c r="B165" s="129"/>
      <c r="C165" s="130" t="s">
        <v>193</v>
      </c>
      <c r="D165" s="130" t="s">
        <v>130</v>
      </c>
      <c r="E165" s="131" t="s">
        <v>184</v>
      </c>
      <c r="F165" s="132" t="s">
        <v>185</v>
      </c>
      <c r="G165" s="133" t="s">
        <v>160</v>
      </c>
      <c r="H165" s="134">
        <v>71.412000000000006</v>
      </c>
      <c r="I165" s="135"/>
      <c r="J165" s="135">
        <f>ROUND(I165*H165,2)</f>
        <v>0</v>
      </c>
      <c r="K165" s="136"/>
      <c r="L165" s="29"/>
      <c r="M165" s="137" t="s">
        <v>1</v>
      </c>
      <c r="N165" s="138" t="s">
        <v>38</v>
      </c>
      <c r="O165" s="139">
        <v>8.6999999999999994E-2</v>
      </c>
      <c r="P165" s="139">
        <f>O165*H165</f>
        <v>6.2128440000000005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AR165" s="141" t="s">
        <v>134</v>
      </c>
      <c r="AT165" s="141" t="s">
        <v>130</v>
      </c>
      <c r="AU165" s="141" t="s">
        <v>83</v>
      </c>
      <c r="AY165" s="17" t="s">
        <v>128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7" t="s">
        <v>81</v>
      </c>
      <c r="BK165" s="142">
        <f>ROUND(I165*H165,2)</f>
        <v>0</v>
      </c>
      <c r="BL165" s="17" t="s">
        <v>134</v>
      </c>
      <c r="BM165" s="141" t="s">
        <v>367</v>
      </c>
    </row>
    <row r="166" spans="2:65" s="1" customFormat="1" ht="37.75" customHeight="1">
      <c r="B166" s="129"/>
      <c r="C166" s="130" t="s">
        <v>197</v>
      </c>
      <c r="D166" s="130" t="s">
        <v>130</v>
      </c>
      <c r="E166" s="131" t="s">
        <v>189</v>
      </c>
      <c r="F166" s="132" t="s">
        <v>190</v>
      </c>
      <c r="G166" s="133" t="s">
        <v>160</v>
      </c>
      <c r="H166" s="134">
        <v>714.12</v>
      </c>
      <c r="I166" s="135"/>
      <c r="J166" s="135">
        <f>ROUND(I166*H166,2)</f>
        <v>0</v>
      </c>
      <c r="K166" s="136"/>
      <c r="L166" s="29"/>
      <c r="M166" s="137" t="s">
        <v>1</v>
      </c>
      <c r="N166" s="138" t="s">
        <v>38</v>
      </c>
      <c r="O166" s="139">
        <v>5.0000000000000001E-3</v>
      </c>
      <c r="P166" s="139">
        <f>O166*H166</f>
        <v>3.5706000000000002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134</v>
      </c>
      <c r="AT166" s="141" t="s">
        <v>130</v>
      </c>
      <c r="AU166" s="141" t="s">
        <v>83</v>
      </c>
      <c r="AY166" s="17" t="s">
        <v>128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81</v>
      </c>
      <c r="BK166" s="142">
        <f>ROUND(I166*H166,2)</f>
        <v>0</v>
      </c>
      <c r="BL166" s="17" t="s">
        <v>134</v>
      </c>
      <c r="BM166" s="141" t="s">
        <v>368</v>
      </c>
    </row>
    <row r="167" spans="2:65" s="13" customFormat="1">
      <c r="B167" s="149"/>
      <c r="D167" s="144" t="s">
        <v>136</v>
      </c>
      <c r="E167" s="150" t="s">
        <v>1</v>
      </c>
      <c r="F167" s="151" t="s">
        <v>369</v>
      </c>
      <c r="H167" s="152">
        <v>714.12</v>
      </c>
      <c r="L167" s="149"/>
      <c r="M167" s="153"/>
      <c r="T167" s="154"/>
      <c r="AT167" s="150" t="s">
        <v>136</v>
      </c>
      <c r="AU167" s="150" t="s">
        <v>83</v>
      </c>
      <c r="AV167" s="13" t="s">
        <v>83</v>
      </c>
      <c r="AW167" s="13" t="s">
        <v>29</v>
      </c>
      <c r="AX167" s="13" t="s">
        <v>81</v>
      </c>
      <c r="AY167" s="150" t="s">
        <v>128</v>
      </c>
    </row>
    <row r="168" spans="2:65" s="1" customFormat="1" ht="24.15" customHeight="1">
      <c r="B168" s="129"/>
      <c r="C168" s="130" t="s">
        <v>8</v>
      </c>
      <c r="D168" s="130" t="s">
        <v>130</v>
      </c>
      <c r="E168" s="131" t="s">
        <v>194</v>
      </c>
      <c r="F168" s="132" t="s">
        <v>195</v>
      </c>
      <c r="G168" s="133" t="s">
        <v>160</v>
      </c>
      <c r="H168" s="134">
        <v>71.412000000000006</v>
      </c>
      <c r="I168" s="135"/>
      <c r="J168" s="135">
        <f>ROUND(I168*H168,2)</f>
        <v>0</v>
      </c>
      <c r="K168" s="136"/>
      <c r="L168" s="29"/>
      <c r="M168" s="137" t="s">
        <v>1</v>
      </c>
      <c r="N168" s="138" t="s">
        <v>38</v>
      </c>
      <c r="O168" s="139">
        <v>0.19700000000000001</v>
      </c>
      <c r="P168" s="139">
        <f>O168*H168</f>
        <v>14.068164000000001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134</v>
      </c>
      <c r="AT168" s="141" t="s">
        <v>130</v>
      </c>
      <c r="AU168" s="141" t="s">
        <v>83</v>
      </c>
      <c r="AY168" s="17" t="s">
        <v>128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81</v>
      </c>
      <c r="BK168" s="142">
        <f>ROUND(I168*H168,2)</f>
        <v>0</v>
      </c>
      <c r="BL168" s="17" t="s">
        <v>134</v>
      </c>
      <c r="BM168" s="141" t="s">
        <v>370</v>
      </c>
    </row>
    <row r="169" spans="2:65" s="1" customFormat="1" ht="33" customHeight="1">
      <c r="B169" s="129"/>
      <c r="C169" s="130" t="s">
        <v>208</v>
      </c>
      <c r="D169" s="130" t="s">
        <v>130</v>
      </c>
      <c r="E169" s="131" t="s">
        <v>371</v>
      </c>
      <c r="F169" s="132" t="s">
        <v>372</v>
      </c>
      <c r="G169" s="133" t="s">
        <v>266</v>
      </c>
      <c r="H169" s="134">
        <v>128.542</v>
      </c>
      <c r="I169" s="135"/>
      <c r="J169" s="135">
        <f>ROUND(I169*H169,2)</f>
        <v>0</v>
      </c>
      <c r="K169" s="136"/>
      <c r="L169" s="29"/>
      <c r="M169" s="137" t="s">
        <v>1</v>
      </c>
      <c r="N169" s="138" t="s">
        <v>38</v>
      </c>
      <c r="O169" s="139">
        <v>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134</v>
      </c>
      <c r="AT169" s="141" t="s">
        <v>130</v>
      </c>
      <c r="AU169" s="141" t="s">
        <v>83</v>
      </c>
      <c r="AY169" s="17" t="s">
        <v>128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7" t="s">
        <v>81</v>
      </c>
      <c r="BK169" s="142">
        <f>ROUND(I169*H169,2)</f>
        <v>0</v>
      </c>
      <c r="BL169" s="17" t="s">
        <v>134</v>
      </c>
      <c r="BM169" s="141" t="s">
        <v>373</v>
      </c>
    </row>
    <row r="170" spans="2:65" s="13" customFormat="1">
      <c r="B170" s="149"/>
      <c r="D170" s="144" t="s">
        <v>136</v>
      </c>
      <c r="E170" s="150" t="s">
        <v>1</v>
      </c>
      <c r="F170" s="151" t="s">
        <v>374</v>
      </c>
      <c r="H170" s="152">
        <v>128.542</v>
      </c>
      <c r="L170" s="149"/>
      <c r="M170" s="153"/>
      <c r="T170" s="154"/>
      <c r="AT170" s="150" t="s">
        <v>136</v>
      </c>
      <c r="AU170" s="150" t="s">
        <v>83</v>
      </c>
      <c r="AV170" s="13" t="s">
        <v>83</v>
      </c>
      <c r="AW170" s="13" t="s">
        <v>29</v>
      </c>
      <c r="AX170" s="13" t="s">
        <v>81</v>
      </c>
      <c r="AY170" s="150" t="s">
        <v>128</v>
      </c>
    </row>
    <row r="171" spans="2:65" s="1" customFormat="1" ht="16.5" customHeight="1">
      <c r="B171" s="129"/>
      <c r="C171" s="130" t="s">
        <v>213</v>
      </c>
      <c r="D171" s="130" t="s">
        <v>130</v>
      </c>
      <c r="E171" s="131" t="s">
        <v>375</v>
      </c>
      <c r="F171" s="132" t="s">
        <v>376</v>
      </c>
      <c r="G171" s="133" t="s">
        <v>160</v>
      </c>
      <c r="H171" s="134">
        <v>142.82400000000001</v>
      </c>
      <c r="I171" s="135"/>
      <c r="J171" s="135">
        <f>ROUND(I171*H171,2)</f>
        <v>0</v>
      </c>
      <c r="K171" s="136"/>
      <c r="L171" s="29"/>
      <c r="M171" s="137" t="s">
        <v>1</v>
      </c>
      <c r="N171" s="138" t="s">
        <v>38</v>
      </c>
      <c r="O171" s="139">
        <v>8.9999999999999993E-3</v>
      </c>
      <c r="P171" s="139">
        <f>O171*H171</f>
        <v>1.2854160000000001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AR171" s="141" t="s">
        <v>134</v>
      </c>
      <c r="AT171" s="141" t="s">
        <v>130</v>
      </c>
      <c r="AU171" s="141" t="s">
        <v>83</v>
      </c>
      <c r="AY171" s="17" t="s">
        <v>128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7" t="s">
        <v>81</v>
      </c>
      <c r="BK171" s="142">
        <f>ROUND(I171*H171,2)</f>
        <v>0</v>
      </c>
      <c r="BL171" s="17" t="s">
        <v>134</v>
      </c>
      <c r="BM171" s="141" t="s">
        <v>377</v>
      </c>
    </row>
    <row r="172" spans="2:65" s="13" customFormat="1">
      <c r="B172" s="149"/>
      <c r="D172" s="144" t="s">
        <v>136</v>
      </c>
      <c r="E172" s="150" t="s">
        <v>1</v>
      </c>
      <c r="F172" s="151" t="s">
        <v>378</v>
      </c>
      <c r="H172" s="152">
        <v>142.82400000000001</v>
      </c>
      <c r="L172" s="149"/>
      <c r="M172" s="153"/>
      <c r="T172" s="154"/>
      <c r="AT172" s="150" t="s">
        <v>136</v>
      </c>
      <c r="AU172" s="150" t="s">
        <v>83</v>
      </c>
      <c r="AV172" s="13" t="s">
        <v>83</v>
      </c>
      <c r="AW172" s="13" t="s">
        <v>29</v>
      </c>
      <c r="AX172" s="13" t="s">
        <v>81</v>
      </c>
      <c r="AY172" s="150" t="s">
        <v>128</v>
      </c>
    </row>
    <row r="173" spans="2:65" s="11" customFormat="1" ht="22.75" customHeight="1">
      <c r="B173" s="118"/>
      <c r="D173" s="119" t="s">
        <v>72</v>
      </c>
      <c r="E173" s="127" t="s">
        <v>83</v>
      </c>
      <c r="F173" s="127" t="s">
        <v>379</v>
      </c>
      <c r="J173" s="128">
        <f>BK173</f>
        <v>0</v>
      </c>
      <c r="L173" s="118"/>
      <c r="M173" s="122"/>
      <c r="P173" s="123">
        <f>SUM(P174:P203)</f>
        <v>71.631777000000014</v>
      </c>
      <c r="R173" s="123">
        <f>SUM(R174:R203)</f>
        <v>64.084358069999993</v>
      </c>
      <c r="T173" s="124">
        <f>SUM(T174:T203)</f>
        <v>0</v>
      </c>
      <c r="AR173" s="119" t="s">
        <v>81</v>
      </c>
      <c r="AT173" s="125" t="s">
        <v>72</v>
      </c>
      <c r="AU173" s="125" t="s">
        <v>81</v>
      </c>
      <c r="AY173" s="119" t="s">
        <v>128</v>
      </c>
      <c r="BK173" s="126">
        <f>SUM(BK174:BK203)</f>
        <v>0</v>
      </c>
    </row>
    <row r="174" spans="2:65" s="1" customFormat="1" ht="24.15" customHeight="1">
      <c r="B174" s="129"/>
      <c r="C174" s="130" t="s">
        <v>217</v>
      </c>
      <c r="D174" s="130" t="s">
        <v>130</v>
      </c>
      <c r="E174" s="131" t="s">
        <v>380</v>
      </c>
      <c r="F174" s="132" t="s">
        <v>381</v>
      </c>
      <c r="G174" s="133" t="s">
        <v>160</v>
      </c>
      <c r="H174" s="134">
        <v>31.608000000000001</v>
      </c>
      <c r="I174" s="135"/>
      <c r="J174" s="135">
        <f>ROUND(I174*H174,2)</f>
        <v>0</v>
      </c>
      <c r="K174" s="136"/>
      <c r="L174" s="29"/>
      <c r="M174" s="137" t="s">
        <v>1</v>
      </c>
      <c r="N174" s="138" t="s">
        <v>38</v>
      </c>
      <c r="O174" s="139">
        <v>0.92400000000000004</v>
      </c>
      <c r="P174" s="139">
        <f>O174*H174</f>
        <v>29.205792000000002</v>
      </c>
      <c r="Q174" s="139">
        <v>0.35299999999999998</v>
      </c>
      <c r="R174" s="139">
        <f>Q174*H174</f>
        <v>11.157624</v>
      </c>
      <c r="S174" s="139">
        <v>0</v>
      </c>
      <c r="T174" s="140">
        <f>S174*H174</f>
        <v>0</v>
      </c>
      <c r="AR174" s="141" t="s">
        <v>134</v>
      </c>
      <c r="AT174" s="141" t="s">
        <v>130</v>
      </c>
      <c r="AU174" s="141" t="s">
        <v>83</v>
      </c>
      <c r="AY174" s="17" t="s">
        <v>128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7" t="s">
        <v>81</v>
      </c>
      <c r="BK174" s="142">
        <f>ROUND(I174*H174,2)</f>
        <v>0</v>
      </c>
      <c r="BL174" s="17" t="s">
        <v>134</v>
      </c>
      <c r="BM174" s="141" t="s">
        <v>382</v>
      </c>
    </row>
    <row r="175" spans="2:65" s="12" customFormat="1">
      <c r="B175" s="143"/>
      <c r="D175" s="144" t="s">
        <v>136</v>
      </c>
      <c r="E175" s="145" t="s">
        <v>1</v>
      </c>
      <c r="F175" s="146" t="s">
        <v>336</v>
      </c>
      <c r="H175" s="145" t="s">
        <v>1</v>
      </c>
      <c r="L175" s="143"/>
      <c r="M175" s="147"/>
      <c r="T175" s="148"/>
      <c r="AT175" s="145" t="s">
        <v>136</v>
      </c>
      <c r="AU175" s="145" t="s">
        <v>83</v>
      </c>
      <c r="AV175" s="12" t="s">
        <v>81</v>
      </c>
      <c r="AW175" s="12" t="s">
        <v>29</v>
      </c>
      <c r="AX175" s="12" t="s">
        <v>73</v>
      </c>
      <c r="AY175" s="145" t="s">
        <v>128</v>
      </c>
    </row>
    <row r="176" spans="2:65" s="13" customFormat="1">
      <c r="B176" s="149"/>
      <c r="D176" s="144" t="s">
        <v>136</v>
      </c>
      <c r="E176" s="150" t="s">
        <v>1</v>
      </c>
      <c r="F176" s="151" t="s">
        <v>383</v>
      </c>
      <c r="H176" s="152">
        <v>30.056000000000001</v>
      </c>
      <c r="L176" s="149"/>
      <c r="M176" s="153"/>
      <c r="T176" s="154"/>
      <c r="AT176" s="150" t="s">
        <v>136</v>
      </c>
      <c r="AU176" s="150" t="s">
        <v>83</v>
      </c>
      <c r="AV176" s="13" t="s">
        <v>83</v>
      </c>
      <c r="AW176" s="13" t="s">
        <v>29</v>
      </c>
      <c r="AX176" s="13" t="s">
        <v>73</v>
      </c>
      <c r="AY176" s="150" t="s">
        <v>128</v>
      </c>
    </row>
    <row r="177" spans="2:65" s="13" customFormat="1">
      <c r="B177" s="149"/>
      <c r="D177" s="144" t="s">
        <v>136</v>
      </c>
      <c r="E177" s="150" t="s">
        <v>1</v>
      </c>
      <c r="F177" s="151" t="s">
        <v>384</v>
      </c>
      <c r="H177" s="152">
        <v>-6.76</v>
      </c>
      <c r="L177" s="149"/>
      <c r="M177" s="153"/>
      <c r="T177" s="154"/>
      <c r="AT177" s="150" t="s">
        <v>136</v>
      </c>
      <c r="AU177" s="150" t="s">
        <v>83</v>
      </c>
      <c r="AV177" s="13" t="s">
        <v>83</v>
      </c>
      <c r="AW177" s="13" t="s">
        <v>29</v>
      </c>
      <c r="AX177" s="13" t="s">
        <v>73</v>
      </c>
      <c r="AY177" s="150" t="s">
        <v>128</v>
      </c>
    </row>
    <row r="178" spans="2:65" s="13" customFormat="1">
      <c r="B178" s="149"/>
      <c r="D178" s="144" t="s">
        <v>136</v>
      </c>
      <c r="E178" s="150" t="s">
        <v>1</v>
      </c>
      <c r="F178" s="151" t="s">
        <v>385</v>
      </c>
      <c r="H178" s="152">
        <v>-3.1360000000000001</v>
      </c>
      <c r="L178" s="149"/>
      <c r="M178" s="153"/>
      <c r="T178" s="154"/>
      <c r="AT178" s="150" t="s">
        <v>136</v>
      </c>
      <c r="AU178" s="150" t="s">
        <v>83</v>
      </c>
      <c r="AV178" s="13" t="s">
        <v>83</v>
      </c>
      <c r="AW178" s="13" t="s">
        <v>29</v>
      </c>
      <c r="AX178" s="13" t="s">
        <v>73</v>
      </c>
      <c r="AY178" s="150" t="s">
        <v>128</v>
      </c>
    </row>
    <row r="179" spans="2:65" s="12" customFormat="1">
      <c r="B179" s="143"/>
      <c r="D179" s="144" t="s">
        <v>136</v>
      </c>
      <c r="E179" s="145" t="s">
        <v>1</v>
      </c>
      <c r="F179" s="146" t="s">
        <v>339</v>
      </c>
      <c r="H179" s="145" t="s">
        <v>1</v>
      </c>
      <c r="L179" s="143"/>
      <c r="M179" s="147"/>
      <c r="T179" s="148"/>
      <c r="AT179" s="145" t="s">
        <v>136</v>
      </c>
      <c r="AU179" s="145" t="s">
        <v>83</v>
      </c>
      <c r="AV179" s="12" t="s">
        <v>81</v>
      </c>
      <c r="AW179" s="12" t="s">
        <v>29</v>
      </c>
      <c r="AX179" s="12" t="s">
        <v>73</v>
      </c>
      <c r="AY179" s="145" t="s">
        <v>128</v>
      </c>
    </row>
    <row r="180" spans="2:65" s="13" customFormat="1">
      <c r="B180" s="149"/>
      <c r="D180" s="144" t="s">
        <v>136</v>
      </c>
      <c r="E180" s="150" t="s">
        <v>1</v>
      </c>
      <c r="F180" s="151" t="s">
        <v>386</v>
      </c>
      <c r="H180" s="152">
        <v>13.608000000000001</v>
      </c>
      <c r="L180" s="149"/>
      <c r="M180" s="153"/>
      <c r="T180" s="154"/>
      <c r="AT180" s="150" t="s">
        <v>136</v>
      </c>
      <c r="AU180" s="150" t="s">
        <v>83</v>
      </c>
      <c r="AV180" s="13" t="s">
        <v>83</v>
      </c>
      <c r="AW180" s="13" t="s">
        <v>29</v>
      </c>
      <c r="AX180" s="13" t="s">
        <v>73</v>
      </c>
      <c r="AY180" s="150" t="s">
        <v>128</v>
      </c>
    </row>
    <row r="181" spans="2:65" s="13" customFormat="1">
      <c r="B181" s="149"/>
      <c r="D181" s="144" t="s">
        <v>136</v>
      </c>
      <c r="E181" s="150" t="s">
        <v>1</v>
      </c>
      <c r="F181" s="151" t="s">
        <v>387</v>
      </c>
      <c r="H181" s="152">
        <v>-2.16</v>
      </c>
      <c r="L181" s="149"/>
      <c r="M181" s="153"/>
      <c r="T181" s="154"/>
      <c r="AT181" s="150" t="s">
        <v>136</v>
      </c>
      <c r="AU181" s="150" t="s">
        <v>83</v>
      </c>
      <c r="AV181" s="13" t="s">
        <v>83</v>
      </c>
      <c r="AW181" s="13" t="s">
        <v>29</v>
      </c>
      <c r="AX181" s="13" t="s">
        <v>73</v>
      </c>
      <c r="AY181" s="150" t="s">
        <v>128</v>
      </c>
    </row>
    <row r="182" spans="2:65" s="14" customFormat="1">
      <c r="B182" s="155"/>
      <c r="D182" s="144" t="s">
        <v>136</v>
      </c>
      <c r="E182" s="156" t="s">
        <v>1</v>
      </c>
      <c r="F182" s="157" t="s">
        <v>140</v>
      </c>
      <c r="H182" s="158">
        <v>31.608000000000001</v>
      </c>
      <c r="L182" s="155"/>
      <c r="M182" s="159"/>
      <c r="T182" s="160"/>
      <c r="AT182" s="156" t="s">
        <v>136</v>
      </c>
      <c r="AU182" s="156" t="s">
        <v>83</v>
      </c>
      <c r="AV182" s="14" t="s">
        <v>134</v>
      </c>
      <c r="AW182" s="14" t="s">
        <v>29</v>
      </c>
      <c r="AX182" s="14" t="s">
        <v>81</v>
      </c>
      <c r="AY182" s="156" t="s">
        <v>128</v>
      </c>
    </row>
    <row r="183" spans="2:65" s="1" customFormat="1" ht="24.15" customHeight="1">
      <c r="B183" s="129"/>
      <c r="C183" s="130" t="s">
        <v>222</v>
      </c>
      <c r="D183" s="130" t="s">
        <v>130</v>
      </c>
      <c r="E183" s="131" t="s">
        <v>388</v>
      </c>
      <c r="F183" s="132" t="s">
        <v>389</v>
      </c>
      <c r="G183" s="133" t="s">
        <v>266</v>
      </c>
      <c r="H183" s="134">
        <v>0.27300000000000002</v>
      </c>
      <c r="I183" s="135"/>
      <c r="J183" s="135">
        <f>ROUND(I183*H183,2)</f>
        <v>0</v>
      </c>
      <c r="K183" s="136"/>
      <c r="L183" s="29"/>
      <c r="M183" s="137" t="s">
        <v>1</v>
      </c>
      <c r="N183" s="138" t="s">
        <v>38</v>
      </c>
      <c r="O183" s="139">
        <v>23.968</v>
      </c>
      <c r="P183" s="139">
        <f>O183*H183</f>
        <v>6.5432640000000006</v>
      </c>
      <c r="Q183" s="139">
        <v>1.0606199999999999</v>
      </c>
      <c r="R183" s="139">
        <f>Q183*H183</f>
        <v>0.28954925999999997</v>
      </c>
      <c r="S183" s="139">
        <v>0</v>
      </c>
      <c r="T183" s="140">
        <f>S183*H183</f>
        <v>0</v>
      </c>
      <c r="AR183" s="141" t="s">
        <v>134</v>
      </c>
      <c r="AT183" s="141" t="s">
        <v>130</v>
      </c>
      <c r="AU183" s="141" t="s">
        <v>83</v>
      </c>
      <c r="AY183" s="17" t="s">
        <v>128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7" t="s">
        <v>81</v>
      </c>
      <c r="BK183" s="142">
        <f>ROUND(I183*H183,2)</f>
        <v>0</v>
      </c>
      <c r="BL183" s="17" t="s">
        <v>134</v>
      </c>
      <c r="BM183" s="141" t="s">
        <v>390</v>
      </c>
    </row>
    <row r="184" spans="2:65" s="13" customFormat="1">
      <c r="B184" s="149"/>
      <c r="D184" s="144" t="s">
        <v>136</v>
      </c>
      <c r="E184" s="150" t="s">
        <v>1</v>
      </c>
      <c r="F184" s="151" t="s">
        <v>391</v>
      </c>
      <c r="H184" s="152">
        <v>0.27300000000000002</v>
      </c>
      <c r="L184" s="149"/>
      <c r="M184" s="153"/>
      <c r="T184" s="154"/>
      <c r="AT184" s="150" t="s">
        <v>136</v>
      </c>
      <c r="AU184" s="150" t="s">
        <v>83</v>
      </c>
      <c r="AV184" s="13" t="s">
        <v>83</v>
      </c>
      <c r="AW184" s="13" t="s">
        <v>29</v>
      </c>
      <c r="AX184" s="13" t="s">
        <v>81</v>
      </c>
      <c r="AY184" s="150" t="s">
        <v>128</v>
      </c>
    </row>
    <row r="185" spans="2:65" s="1" customFormat="1" ht="21.75" customHeight="1">
      <c r="B185" s="129"/>
      <c r="C185" s="130" t="s">
        <v>227</v>
      </c>
      <c r="D185" s="130" t="s">
        <v>130</v>
      </c>
      <c r="E185" s="131" t="s">
        <v>392</v>
      </c>
      <c r="F185" s="132" t="s">
        <v>393</v>
      </c>
      <c r="G185" s="133" t="s">
        <v>266</v>
      </c>
      <c r="H185" s="134">
        <v>0.127</v>
      </c>
      <c r="I185" s="135"/>
      <c r="J185" s="135">
        <f>ROUND(I185*H185,2)</f>
        <v>0</v>
      </c>
      <c r="K185" s="136"/>
      <c r="L185" s="29"/>
      <c r="M185" s="137" t="s">
        <v>1</v>
      </c>
      <c r="N185" s="138" t="s">
        <v>38</v>
      </c>
      <c r="O185" s="139">
        <v>15.231</v>
      </c>
      <c r="P185" s="139">
        <f>O185*H185</f>
        <v>1.934337</v>
      </c>
      <c r="Q185" s="139">
        <v>1.06277</v>
      </c>
      <c r="R185" s="139">
        <f>Q185*H185</f>
        <v>0.13497179000000001</v>
      </c>
      <c r="S185" s="139">
        <v>0</v>
      </c>
      <c r="T185" s="140">
        <f>S185*H185</f>
        <v>0</v>
      </c>
      <c r="AR185" s="141" t="s">
        <v>134</v>
      </c>
      <c r="AT185" s="141" t="s">
        <v>130</v>
      </c>
      <c r="AU185" s="141" t="s">
        <v>83</v>
      </c>
      <c r="AY185" s="17" t="s">
        <v>128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7" t="s">
        <v>81</v>
      </c>
      <c r="BK185" s="142">
        <f>ROUND(I185*H185,2)</f>
        <v>0</v>
      </c>
      <c r="BL185" s="17" t="s">
        <v>134</v>
      </c>
      <c r="BM185" s="141" t="s">
        <v>394</v>
      </c>
    </row>
    <row r="186" spans="2:65" s="13" customFormat="1">
      <c r="B186" s="149"/>
      <c r="D186" s="144" t="s">
        <v>136</v>
      </c>
      <c r="E186" s="150" t="s">
        <v>1</v>
      </c>
      <c r="F186" s="151" t="s">
        <v>395</v>
      </c>
      <c r="H186" s="152">
        <v>0.127</v>
      </c>
      <c r="L186" s="149"/>
      <c r="M186" s="153"/>
      <c r="T186" s="154"/>
      <c r="AT186" s="150" t="s">
        <v>136</v>
      </c>
      <c r="AU186" s="150" t="s">
        <v>83</v>
      </c>
      <c r="AV186" s="13" t="s">
        <v>83</v>
      </c>
      <c r="AW186" s="13" t="s">
        <v>29</v>
      </c>
      <c r="AX186" s="13" t="s">
        <v>81</v>
      </c>
      <c r="AY186" s="150" t="s">
        <v>128</v>
      </c>
    </row>
    <row r="187" spans="2:65" s="1" customFormat="1" ht="24.15" customHeight="1">
      <c r="B187" s="129"/>
      <c r="C187" s="130" t="s">
        <v>233</v>
      </c>
      <c r="D187" s="130" t="s">
        <v>130</v>
      </c>
      <c r="E187" s="131" t="s">
        <v>396</v>
      </c>
      <c r="F187" s="132" t="s">
        <v>397</v>
      </c>
      <c r="G187" s="133" t="s">
        <v>160</v>
      </c>
      <c r="H187" s="134">
        <v>7.5960000000000001</v>
      </c>
      <c r="I187" s="135"/>
      <c r="J187" s="135">
        <f>ROUND(I187*H187,2)</f>
        <v>0</v>
      </c>
      <c r="K187" s="136"/>
      <c r="L187" s="29"/>
      <c r="M187" s="137" t="s">
        <v>1</v>
      </c>
      <c r="N187" s="138" t="s">
        <v>38</v>
      </c>
      <c r="O187" s="139">
        <v>0.629</v>
      </c>
      <c r="P187" s="139">
        <f>O187*H187</f>
        <v>4.7778840000000002</v>
      </c>
      <c r="Q187" s="139">
        <v>2.5018699999999998</v>
      </c>
      <c r="R187" s="139">
        <f>Q187*H187</f>
        <v>19.004204519999998</v>
      </c>
      <c r="S187" s="139">
        <v>0</v>
      </c>
      <c r="T187" s="140">
        <f>S187*H187</f>
        <v>0</v>
      </c>
      <c r="AR187" s="141" t="s">
        <v>134</v>
      </c>
      <c r="AT187" s="141" t="s">
        <v>130</v>
      </c>
      <c r="AU187" s="141" t="s">
        <v>83</v>
      </c>
      <c r="AY187" s="17" t="s">
        <v>128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7" t="s">
        <v>81</v>
      </c>
      <c r="BK187" s="142">
        <f>ROUND(I187*H187,2)</f>
        <v>0</v>
      </c>
      <c r="BL187" s="17" t="s">
        <v>134</v>
      </c>
      <c r="BM187" s="141" t="s">
        <v>398</v>
      </c>
    </row>
    <row r="188" spans="2:65" s="12" customFormat="1">
      <c r="B188" s="143"/>
      <c r="D188" s="144" t="s">
        <v>136</v>
      </c>
      <c r="E188" s="145" t="s">
        <v>1</v>
      </c>
      <c r="F188" s="146" t="s">
        <v>399</v>
      </c>
      <c r="H188" s="145" t="s">
        <v>1</v>
      </c>
      <c r="L188" s="143"/>
      <c r="M188" s="147"/>
      <c r="T188" s="148"/>
      <c r="AT188" s="145" t="s">
        <v>136</v>
      </c>
      <c r="AU188" s="145" t="s">
        <v>83</v>
      </c>
      <c r="AV188" s="12" t="s">
        <v>81</v>
      </c>
      <c r="AW188" s="12" t="s">
        <v>29</v>
      </c>
      <c r="AX188" s="12" t="s">
        <v>73</v>
      </c>
      <c r="AY188" s="145" t="s">
        <v>128</v>
      </c>
    </row>
    <row r="189" spans="2:65" s="13" customFormat="1">
      <c r="B189" s="149"/>
      <c r="D189" s="144" t="s">
        <v>136</v>
      </c>
      <c r="E189" s="150" t="s">
        <v>1</v>
      </c>
      <c r="F189" s="151" t="s">
        <v>400</v>
      </c>
      <c r="H189" s="152">
        <v>2.16</v>
      </c>
      <c r="L189" s="149"/>
      <c r="M189" s="153"/>
      <c r="T189" s="154"/>
      <c r="AT189" s="150" t="s">
        <v>136</v>
      </c>
      <c r="AU189" s="150" t="s">
        <v>83</v>
      </c>
      <c r="AV189" s="13" t="s">
        <v>83</v>
      </c>
      <c r="AW189" s="13" t="s">
        <v>29</v>
      </c>
      <c r="AX189" s="13" t="s">
        <v>73</v>
      </c>
      <c r="AY189" s="150" t="s">
        <v>128</v>
      </c>
    </row>
    <row r="190" spans="2:65" s="13" customFormat="1">
      <c r="B190" s="149"/>
      <c r="D190" s="144" t="s">
        <v>136</v>
      </c>
      <c r="E190" s="150" t="s">
        <v>1</v>
      </c>
      <c r="F190" s="151" t="s">
        <v>401</v>
      </c>
      <c r="H190" s="152">
        <v>4.992</v>
      </c>
      <c r="L190" s="149"/>
      <c r="M190" s="153"/>
      <c r="T190" s="154"/>
      <c r="AT190" s="150" t="s">
        <v>136</v>
      </c>
      <c r="AU190" s="150" t="s">
        <v>83</v>
      </c>
      <c r="AV190" s="13" t="s">
        <v>83</v>
      </c>
      <c r="AW190" s="13" t="s">
        <v>29</v>
      </c>
      <c r="AX190" s="13" t="s">
        <v>73</v>
      </c>
      <c r="AY190" s="150" t="s">
        <v>128</v>
      </c>
    </row>
    <row r="191" spans="2:65" s="13" customFormat="1">
      <c r="B191" s="149"/>
      <c r="D191" s="144" t="s">
        <v>136</v>
      </c>
      <c r="E191" s="150" t="s">
        <v>1</v>
      </c>
      <c r="F191" s="151" t="s">
        <v>402</v>
      </c>
      <c r="H191" s="152">
        <v>0.44400000000000001</v>
      </c>
      <c r="L191" s="149"/>
      <c r="M191" s="153"/>
      <c r="T191" s="154"/>
      <c r="AT191" s="150" t="s">
        <v>136</v>
      </c>
      <c r="AU191" s="150" t="s">
        <v>83</v>
      </c>
      <c r="AV191" s="13" t="s">
        <v>83</v>
      </c>
      <c r="AW191" s="13" t="s">
        <v>29</v>
      </c>
      <c r="AX191" s="13" t="s">
        <v>73</v>
      </c>
      <c r="AY191" s="150" t="s">
        <v>128</v>
      </c>
    </row>
    <row r="192" spans="2:65" s="14" customFormat="1">
      <c r="B192" s="155"/>
      <c r="D192" s="144" t="s">
        <v>136</v>
      </c>
      <c r="E192" s="156" t="s">
        <v>1</v>
      </c>
      <c r="F192" s="157" t="s">
        <v>140</v>
      </c>
      <c r="H192" s="158">
        <v>7.5960000000000001</v>
      </c>
      <c r="L192" s="155"/>
      <c r="M192" s="159"/>
      <c r="T192" s="160"/>
      <c r="AT192" s="156" t="s">
        <v>136</v>
      </c>
      <c r="AU192" s="156" t="s">
        <v>83</v>
      </c>
      <c r="AV192" s="14" t="s">
        <v>134</v>
      </c>
      <c r="AW192" s="14" t="s">
        <v>29</v>
      </c>
      <c r="AX192" s="14" t="s">
        <v>81</v>
      </c>
      <c r="AY192" s="156" t="s">
        <v>128</v>
      </c>
    </row>
    <row r="193" spans="2:65" s="1" customFormat="1" ht="16.5" customHeight="1">
      <c r="B193" s="129"/>
      <c r="C193" s="130" t="s">
        <v>239</v>
      </c>
      <c r="D193" s="130" t="s">
        <v>130</v>
      </c>
      <c r="E193" s="131" t="s">
        <v>403</v>
      </c>
      <c r="F193" s="132" t="s">
        <v>404</v>
      </c>
      <c r="G193" s="133" t="s">
        <v>133</v>
      </c>
      <c r="H193" s="134">
        <v>34.65</v>
      </c>
      <c r="I193" s="135"/>
      <c r="J193" s="135">
        <f>ROUND(I193*H193,2)</f>
        <v>0</v>
      </c>
      <c r="K193" s="136"/>
      <c r="L193" s="29"/>
      <c r="M193" s="137" t="s">
        <v>1</v>
      </c>
      <c r="N193" s="138" t="s">
        <v>38</v>
      </c>
      <c r="O193" s="139">
        <v>0.247</v>
      </c>
      <c r="P193" s="139">
        <f>O193*H193</f>
        <v>8.5585500000000003</v>
      </c>
      <c r="Q193" s="139">
        <v>2.6900000000000001E-3</v>
      </c>
      <c r="R193" s="139">
        <f>Q193*H193</f>
        <v>9.32085E-2</v>
      </c>
      <c r="S193" s="139">
        <v>0</v>
      </c>
      <c r="T193" s="140">
        <f>S193*H193</f>
        <v>0</v>
      </c>
      <c r="AR193" s="141" t="s">
        <v>134</v>
      </c>
      <c r="AT193" s="141" t="s">
        <v>130</v>
      </c>
      <c r="AU193" s="141" t="s">
        <v>83</v>
      </c>
      <c r="AY193" s="17" t="s">
        <v>128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7" t="s">
        <v>81</v>
      </c>
      <c r="BK193" s="142">
        <f>ROUND(I193*H193,2)</f>
        <v>0</v>
      </c>
      <c r="BL193" s="17" t="s">
        <v>134</v>
      </c>
      <c r="BM193" s="141" t="s">
        <v>405</v>
      </c>
    </row>
    <row r="194" spans="2:65" s="12" customFormat="1">
      <c r="B194" s="143"/>
      <c r="D194" s="144" t="s">
        <v>136</v>
      </c>
      <c r="E194" s="145" t="s">
        <v>1</v>
      </c>
      <c r="F194" s="146" t="s">
        <v>399</v>
      </c>
      <c r="H194" s="145" t="s">
        <v>1</v>
      </c>
      <c r="L194" s="143"/>
      <c r="M194" s="147"/>
      <c r="T194" s="148"/>
      <c r="AT194" s="145" t="s">
        <v>136</v>
      </c>
      <c r="AU194" s="145" t="s">
        <v>83</v>
      </c>
      <c r="AV194" s="12" t="s">
        <v>81</v>
      </c>
      <c r="AW194" s="12" t="s">
        <v>29</v>
      </c>
      <c r="AX194" s="12" t="s">
        <v>73</v>
      </c>
      <c r="AY194" s="145" t="s">
        <v>128</v>
      </c>
    </row>
    <row r="195" spans="2:65" s="13" customFormat="1">
      <c r="B195" s="149"/>
      <c r="D195" s="144" t="s">
        <v>136</v>
      </c>
      <c r="E195" s="150" t="s">
        <v>1</v>
      </c>
      <c r="F195" s="151" t="s">
        <v>406</v>
      </c>
      <c r="H195" s="152">
        <v>6.6</v>
      </c>
      <c r="L195" s="149"/>
      <c r="M195" s="153"/>
      <c r="T195" s="154"/>
      <c r="AT195" s="150" t="s">
        <v>136</v>
      </c>
      <c r="AU195" s="150" t="s">
        <v>83</v>
      </c>
      <c r="AV195" s="13" t="s">
        <v>83</v>
      </c>
      <c r="AW195" s="13" t="s">
        <v>29</v>
      </c>
      <c r="AX195" s="13" t="s">
        <v>73</v>
      </c>
      <c r="AY195" s="150" t="s">
        <v>128</v>
      </c>
    </row>
    <row r="196" spans="2:65" s="13" customFormat="1">
      <c r="B196" s="149"/>
      <c r="D196" s="144" t="s">
        <v>136</v>
      </c>
      <c r="E196" s="150" t="s">
        <v>1</v>
      </c>
      <c r="F196" s="151" t="s">
        <v>407</v>
      </c>
      <c r="H196" s="152">
        <v>24.128</v>
      </c>
      <c r="L196" s="149"/>
      <c r="M196" s="153"/>
      <c r="T196" s="154"/>
      <c r="AT196" s="150" t="s">
        <v>136</v>
      </c>
      <c r="AU196" s="150" t="s">
        <v>83</v>
      </c>
      <c r="AV196" s="13" t="s">
        <v>83</v>
      </c>
      <c r="AW196" s="13" t="s">
        <v>29</v>
      </c>
      <c r="AX196" s="13" t="s">
        <v>73</v>
      </c>
      <c r="AY196" s="150" t="s">
        <v>128</v>
      </c>
    </row>
    <row r="197" spans="2:65" s="13" customFormat="1">
      <c r="B197" s="149"/>
      <c r="D197" s="144" t="s">
        <v>136</v>
      </c>
      <c r="E197" s="150" t="s">
        <v>1</v>
      </c>
      <c r="F197" s="151" t="s">
        <v>408</v>
      </c>
      <c r="H197" s="152">
        <v>3.9220000000000002</v>
      </c>
      <c r="L197" s="149"/>
      <c r="M197" s="153"/>
      <c r="T197" s="154"/>
      <c r="AT197" s="150" t="s">
        <v>136</v>
      </c>
      <c r="AU197" s="150" t="s">
        <v>83</v>
      </c>
      <c r="AV197" s="13" t="s">
        <v>83</v>
      </c>
      <c r="AW197" s="13" t="s">
        <v>29</v>
      </c>
      <c r="AX197" s="13" t="s">
        <v>73</v>
      </c>
      <c r="AY197" s="150" t="s">
        <v>128</v>
      </c>
    </row>
    <row r="198" spans="2:65" s="14" customFormat="1">
      <c r="B198" s="155"/>
      <c r="D198" s="144" t="s">
        <v>136</v>
      </c>
      <c r="E198" s="156" t="s">
        <v>1</v>
      </c>
      <c r="F198" s="157" t="s">
        <v>140</v>
      </c>
      <c r="H198" s="158">
        <v>34.65</v>
      </c>
      <c r="L198" s="155"/>
      <c r="M198" s="159"/>
      <c r="T198" s="160"/>
      <c r="AT198" s="156" t="s">
        <v>136</v>
      </c>
      <c r="AU198" s="156" t="s">
        <v>83</v>
      </c>
      <c r="AV198" s="14" t="s">
        <v>134</v>
      </c>
      <c r="AW198" s="14" t="s">
        <v>29</v>
      </c>
      <c r="AX198" s="14" t="s">
        <v>81</v>
      </c>
      <c r="AY198" s="156" t="s">
        <v>128</v>
      </c>
    </row>
    <row r="199" spans="2:65" s="1" customFormat="1" ht="16.5" customHeight="1">
      <c r="B199" s="129"/>
      <c r="C199" s="130" t="s">
        <v>245</v>
      </c>
      <c r="D199" s="130" t="s">
        <v>130</v>
      </c>
      <c r="E199" s="131" t="s">
        <v>409</v>
      </c>
      <c r="F199" s="132" t="s">
        <v>410</v>
      </c>
      <c r="G199" s="133" t="s">
        <v>133</v>
      </c>
      <c r="H199" s="134">
        <v>34.65</v>
      </c>
      <c r="I199" s="135"/>
      <c r="J199" s="135">
        <f>ROUND(I199*H199,2)</f>
        <v>0</v>
      </c>
      <c r="K199" s="136"/>
      <c r="L199" s="29"/>
      <c r="M199" s="137" t="s">
        <v>1</v>
      </c>
      <c r="N199" s="138" t="s">
        <v>38</v>
      </c>
      <c r="O199" s="139">
        <v>8.3000000000000004E-2</v>
      </c>
      <c r="P199" s="139">
        <f>O199*H199</f>
        <v>2.87595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134</v>
      </c>
      <c r="AT199" s="141" t="s">
        <v>130</v>
      </c>
      <c r="AU199" s="141" t="s">
        <v>83</v>
      </c>
      <c r="AY199" s="17" t="s">
        <v>128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7" t="s">
        <v>81</v>
      </c>
      <c r="BK199" s="142">
        <f>ROUND(I199*H199,2)</f>
        <v>0</v>
      </c>
      <c r="BL199" s="17" t="s">
        <v>134</v>
      </c>
      <c r="BM199" s="141" t="s">
        <v>411</v>
      </c>
    </row>
    <row r="200" spans="2:65" s="1" customFormat="1" ht="21.75" customHeight="1">
      <c r="B200" s="129"/>
      <c r="C200" s="130" t="s">
        <v>7</v>
      </c>
      <c r="D200" s="130" t="s">
        <v>130</v>
      </c>
      <c r="E200" s="131" t="s">
        <v>412</v>
      </c>
      <c r="F200" s="132" t="s">
        <v>413</v>
      </c>
      <c r="G200" s="133" t="s">
        <v>155</v>
      </c>
      <c r="H200" s="134">
        <v>8</v>
      </c>
      <c r="I200" s="135"/>
      <c r="J200" s="135">
        <f>ROUND(I200*H200,2)</f>
        <v>0</v>
      </c>
      <c r="K200" s="136"/>
      <c r="L200" s="29"/>
      <c r="M200" s="137" t="s">
        <v>1</v>
      </c>
      <c r="N200" s="138" t="s">
        <v>38</v>
      </c>
      <c r="O200" s="139">
        <v>2.2170000000000001</v>
      </c>
      <c r="P200" s="139">
        <f>O200*H200</f>
        <v>17.736000000000001</v>
      </c>
      <c r="Q200" s="139">
        <v>0.24829999999999999</v>
      </c>
      <c r="R200" s="139">
        <f>Q200*H200</f>
        <v>1.9863999999999999</v>
      </c>
      <c r="S200" s="139">
        <v>0</v>
      </c>
      <c r="T200" s="140">
        <f>S200*H200</f>
        <v>0</v>
      </c>
      <c r="AR200" s="141" t="s">
        <v>134</v>
      </c>
      <c r="AT200" s="141" t="s">
        <v>130</v>
      </c>
      <c r="AU200" s="141" t="s">
        <v>83</v>
      </c>
      <c r="AY200" s="17" t="s">
        <v>128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7" t="s">
        <v>81</v>
      </c>
      <c r="BK200" s="142">
        <f>ROUND(I200*H200,2)</f>
        <v>0</v>
      </c>
      <c r="BL200" s="17" t="s">
        <v>134</v>
      </c>
      <c r="BM200" s="141" t="s">
        <v>414</v>
      </c>
    </row>
    <row r="201" spans="2:65" s="13" customFormat="1">
      <c r="B201" s="149"/>
      <c r="D201" s="144" t="s">
        <v>136</v>
      </c>
      <c r="E201" s="150" t="s">
        <v>1</v>
      </c>
      <c r="F201" s="151" t="s">
        <v>415</v>
      </c>
      <c r="H201" s="152">
        <v>8</v>
      </c>
      <c r="L201" s="149"/>
      <c r="M201" s="153"/>
      <c r="T201" s="154"/>
      <c r="AT201" s="150" t="s">
        <v>136</v>
      </c>
      <c r="AU201" s="150" t="s">
        <v>83</v>
      </c>
      <c r="AV201" s="13" t="s">
        <v>83</v>
      </c>
      <c r="AW201" s="13" t="s">
        <v>29</v>
      </c>
      <c r="AX201" s="13" t="s">
        <v>81</v>
      </c>
      <c r="AY201" s="150" t="s">
        <v>128</v>
      </c>
    </row>
    <row r="202" spans="2:65" s="1" customFormat="1" ht="24.15" customHeight="1">
      <c r="B202" s="129"/>
      <c r="C202" s="161" t="s">
        <v>263</v>
      </c>
      <c r="D202" s="161" t="s">
        <v>209</v>
      </c>
      <c r="E202" s="162" t="s">
        <v>416</v>
      </c>
      <c r="F202" s="163" t="s">
        <v>417</v>
      </c>
      <c r="G202" s="164" t="s">
        <v>160</v>
      </c>
      <c r="H202" s="165">
        <v>11.856</v>
      </c>
      <c r="I202" s="166"/>
      <c r="J202" s="166">
        <f>ROUND(I202*H202,2)</f>
        <v>0</v>
      </c>
      <c r="K202" s="167"/>
      <c r="L202" s="168"/>
      <c r="M202" s="169" t="s">
        <v>1</v>
      </c>
      <c r="N202" s="170" t="s">
        <v>38</v>
      </c>
      <c r="O202" s="139">
        <v>0</v>
      </c>
      <c r="P202" s="139">
        <f>O202*H202</f>
        <v>0</v>
      </c>
      <c r="Q202" s="139">
        <v>2.65</v>
      </c>
      <c r="R202" s="139">
        <f>Q202*H202</f>
        <v>31.418399999999998</v>
      </c>
      <c r="S202" s="139">
        <v>0</v>
      </c>
      <c r="T202" s="140">
        <f>S202*H202</f>
        <v>0</v>
      </c>
      <c r="AR202" s="141" t="s">
        <v>183</v>
      </c>
      <c r="AT202" s="141" t="s">
        <v>209</v>
      </c>
      <c r="AU202" s="141" t="s">
        <v>83</v>
      </c>
      <c r="AY202" s="17" t="s">
        <v>128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7" t="s">
        <v>81</v>
      </c>
      <c r="BK202" s="142">
        <f>ROUND(I202*H202,2)</f>
        <v>0</v>
      </c>
      <c r="BL202" s="17" t="s">
        <v>134</v>
      </c>
      <c r="BM202" s="141" t="s">
        <v>418</v>
      </c>
    </row>
    <row r="203" spans="2:65" s="13" customFormat="1">
      <c r="B203" s="149"/>
      <c r="D203" s="144" t="s">
        <v>136</v>
      </c>
      <c r="F203" s="151" t="s">
        <v>419</v>
      </c>
      <c r="H203" s="152">
        <v>11.856</v>
      </c>
      <c r="L203" s="149"/>
      <c r="M203" s="153"/>
      <c r="T203" s="154"/>
      <c r="AT203" s="150" t="s">
        <v>136</v>
      </c>
      <c r="AU203" s="150" t="s">
        <v>83</v>
      </c>
      <c r="AV203" s="13" t="s">
        <v>83</v>
      </c>
      <c r="AW203" s="13" t="s">
        <v>3</v>
      </c>
      <c r="AX203" s="13" t="s">
        <v>81</v>
      </c>
      <c r="AY203" s="150" t="s">
        <v>128</v>
      </c>
    </row>
    <row r="204" spans="2:65" s="11" customFormat="1" ht="22.75" customHeight="1">
      <c r="B204" s="118"/>
      <c r="D204" s="119" t="s">
        <v>72</v>
      </c>
      <c r="E204" s="127" t="s">
        <v>148</v>
      </c>
      <c r="F204" s="127" t="s">
        <v>420</v>
      </c>
      <c r="J204" s="128">
        <f>BK204</f>
        <v>0</v>
      </c>
      <c r="L204" s="118"/>
      <c r="M204" s="122"/>
      <c r="P204" s="123">
        <f>SUM(P205:P209)</f>
        <v>1.5182100000000001</v>
      </c>
      <c r="R204" s="123">
        <f>SUM(R205:R209)</f>
        <v>0.71406360000000013</v>
      </c>
      <c r="T204" s="124">
        <f>SUM(T205:T209)</f>
        <v>0</v>
      </c>
      <c r="AR204" s="119" t="s">
        <v>81</v>
      </c>
      <c r="AT204" s="125" t="s">
        <v>72</v>
      </c>
      <c r="AU204" s="125" t="s">
        <v>81</v>
      </c>
      <c r="AY204" s="119" t="s">
        <v>128</v>
      </c>
      <c r="BK204" s="126">
        <f>SUM(BK205:BK209)</f>
        <v>0</v>
      </c>
    </row>
    <row r="205" spans="2:65" s="1" customFormat="1" ht="16.5" customHeight="1">
      <c r="B205" s="129"/>
      <c r="C205" s="130" t="s">
        <v>270</v>
      </c>
      <c r="D205" s="130" t="s">
        <v>130</v>
      </c>
      <c r="E205" s="131" t="s">
        <v>421</v>
      </c>
      <c r="F205" s="132" t="s">
        <v>422</v>
      </c>
      <c r="G205" s="133" t="s">
        <v>160</v>
      </c>
      <c r="H205" s="134">
        <v>0.27</v>
      </c>
      <c r="I205" s="135"/>
      <c r="J205" s="135">
        <f>ROUND(I205*H205,2)</f>
        <v>0</v>
      </c>
      <c r="K205" s="136"/>
      <c r="L205" s="29"/>
      <c r="M205" s="137" t="s">
        <v>1</v>
      </c>
      <c r="N205" s="138" t="s">
        <v>38</v>
      </c>
      <c r="O205" s="139">
        <v>5.6230000000000002</v>
      </c>
      <c r="P205" s="139">
        <f>O205*H205</f>
        <v>1.5182100000000001</v>
      </c>
      <c r="Q205" s="139">
        <v>2.6446800000000001</v>
      </c>
      <c r="R205" s="139">
        <f>Q205*H205</f>
        <v>0.71406360000000013</v>
      </c>
      <c r="S205" s="139">
        <v>0</v>
      </c>
      <c r="T205" s="140">
        <f>S205*H205</f>
        <v>0</v>
      </c>
      <c r="AR205" s="141" t="s">
        <v>134</v>
      </c>
      <c r="AT205" s="141" t="s">
        <v>130</v>
      </c>
      <c r="AU205" s="141" t="s">
        <v>83</v>
      </c>
      <c r="AY205" s="17" t="s">
        <v>128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7" t="s">
        <v>81</v>
      </c>
      <c r="BK205" s="142">
        <f>ROUND(I205*H205,2)</f>
        <v>0</v>
      </c>
      <c r="BL205" s="17" t="s">
        <v>134</v>
      </c>
      <c r="BM205" s="141" t="s">
        <v>423</v>
      </c>
    </row>
    <row r="206" spans="2:65" s="12" customFormat="1">
      <c r="B206" s="143"/>
      <c r="D206" s="144" t="s">
        <v>136</v>
      </c>
      <c r="E206" s="145" t="s">
        <v>1</v>
      </c>
      <c r="F206" s="146" t="s">
        <v>424</v>
      </c>
      <c r="H206" s="145" t="s">
        <v>1</v>
      </c>
      <c r="L206" s="143"/>
      <c r="M206" s="147"/>
      <c r="T206" s="148"/>
      <c r="AT206" s="145" t="s">
        <v>136</v>
      </c>
      <c r="AU206" s="145" t="s">
        <v>83</v>
      </c>
      <c r="AV206" s="12" t="s">
        <v>81</v>
      </c>
      <c r="AW206" s="12" t="s">
        <v>29</v>
      </c>
      <c r="AX206" s="12" t="s">
        <v>73</v>
      </c>
      <c r="AY206" s="145" t="s">
        <v>128</v>
      </c>
    </row>
    <row r="207" spans="2:65" s="13" customFormat="1">
      <c r="B207" s="149"/>
      <c r="D207" s="144" t="s">
        <v>136</v>
      </c>
      <c r="E207" s="150" t="s">
        <v>1</v>
      </c>
      <c r="F207" s="151" t="s">
        <v>425</v>
      </c>
      <c r="H207" s="152">
        <v>0.41299999999999998</v>
      </c>
      <c r="L207" s="149"/>
      <c r="M207" s="153"/>
      <c r="T207" s="154"/>
      <c r="AT207" s="150" t="s">
        <v>136</v>
      </c>
      <c r="AU207" s="150" t="s">
        <v>83</v>
      </c>
      <c r="AV207" s="13" t="s">
        <v>83</v>
      </c>
      <c r="AW207" s="13" t="s">
        <v>29</v>
      </c>
      <c r="AX207" s="13" t="s">
        <v>73</v>
      </c>
      <c r="AY207" s="150" t="s">
        <v>128</v>
      </c>
    </row>
    <row r="208" spans="2:65" s="13" customFormat="1">
      <c r="B208" s="149"/>
      <c r="D208" s="144" t="s">
        <v>136</v>
      </c>
      <c r="E208" s="150" t="s">
        <v>1</v>
      </c>
      <c r="F208" s="151" t="s">
        <v>426</v>
      </c>
      <c r="H208" s="152">
        <v>-0.14299999999999999</v>
      </c>
      <c r="L208" s="149"/>
      <c r="M208" s="153"/>
      <c r="T208" s="154"/>
      <c r="AT208" s="150" t="s">
        <v>136</v>
      </c>
      <c r="AU208" s="150" t="s">
        <v>83</v>
      </c>
      <c r="AV208" s="13" t="s">
        <v>83</v>
      </c>
      <c r="AW208" s="13" t="s">
        <v>29</v>
      </c>
      <c r="AX208" s="13" t="s">
        <v>73</v>
      </c>
      <c r="AY208" s="150" t="s">
        <v>128</v>
      </c>
    </row>
    <row r="209" spans="2:65" s="14" customFormat="1">
      <c r="B209" s="155"/>
      <c r="D209" s="144" t="s">
        <v>136</v>
      </c>
      <c r="E209" s="156" t="s">
        <v>1</v>
      </c>
      <c r="F209" s="157" t="s">
        <v>140</v>
      </c>
      <c r="H209" s="158">
        <v>0.27</v>
      </c>
      <c r="L209" s="155"/>
      <c r="M209" s="159"/>
      <c r="T209" s="160"/>
      <c r="AT209" s="156" t="s">
        <v>136</v>
      </c>
      <c r="AU209" s="156" t="s">
        <v>83</v>
      </c>
      <c r="AV209" s="14" t="s">
        <v>134</v>
      </c>
      <c r="AW209" s="14" t="s">
        <v>29</v>
      </c>
      <c r="AX209" s="14" t="s">
        <v>81</v>
      </c>
      <c r="AY209" s="156" t="s">
        <v>128</v>
      </c>
    </row>
    <row r="210" spans="2:65" s="11" customFormat="1" ht="22.75" customHeight="1">
      <c r="B210" s="118"/>
      <c r="D210" s="119" t="s">
        <v>72</v>
      </c>
      <c r="E210" s="127" t="s">
        <v>169</v>
      </c>
      <c r="F210" s="127" t="s">
        <v>427</v>
      </c>
      <c r="J210" s="128">
        <f>BK210</f>
        <v>0</v>
      </c>
      <c r="L210" s="118"/>
      <c r="M210" s="122"/>
      <c r="P210" s="123">
        <f>SUM(P211:P214)</f>
        <v>7.8140159999999996</v>
      </c>
      <c r="R210" s="123">
        <f>SUM(R211:R214)</f>
        <v>6.084547839999999</v>
      </c>
      <c r="T210" s="124">
        <f>SUM(T211:T214)</f>
        <v>0</v>
      </c>
      <c r="AR210" s="119" t="s">
        <v>81</v>
      </c>
      <c r="AT210" s="125" t="s">
        <v>72</v>
      </c>
      <c r="AU210" s="125" t="s">
        <v>81</v>
      </c>
      <c r="AY210" s="119" t="s">
        <v>128</v>
      </c>
      <c r="BK210" s="126">
        <f>SUM(BK211:BK214)</f>
        <v>0</v>
      </c>
    </row>
    <row r="211" spans="2:65" s="1" customFormat="1" ht="33" customHeight="1">
      <c r="B211" s="129"/>
      <c r="C211" s="130" t="s">
        <v>277</v>
      </c>
      <c r="D211" s="130" t="s">
        <v>130</v>
      </c>
      <c r="E211" s="131" t="s">
        <v>428</v>
      </c>
      <c r="F211" s="132" t="s">
        <v>429</v>
      </c>
      <c r="G211" s="133" t="s">
        <v>160</v>
      </c>
      <c r="H211" s="134">
        <v>2.4319999999999999</v>
      </c>
      <c r="I211" s="135"/>
      <c r="J211" s="135">
        <f>ROUND(I211*H211,2)</f>
        <v>0</v>
      </c>
      <c r="K211" s="136"/>
      <c r="L211" s="29"/>
      <c r="M211" s="137" t="s">
        <v>1</v>
      </c>
      <c r="N211" s="138" t="s">
        <v>38</v>
      </c>
      <c r="O211" s="139">
        <v>3.2130000000000001</v>
      </c>
      <c r="P211" s="139">
        <f>O211*H211</f>
        <v>7.8140159999999996</v>
      </c>
      <c r="Q211" s="139">
        <v>2.5018699999999998</v>
      </c>
      <c r="R211" s="139">
        <f>Q211*H211</f>
        <v>6.084547839999999</v>
      </c>
      <c r="S211" s="139">
        <v>0</v>
      </c>
      <c r="T211" s="140">
        <f>S211*H211</f>
        <v>0</v>
      </c>
      <c r="AR211" s="141" t="s">
        <v>134</v>
      </c>
      <c r="AT211" s="141" t="s">
        <v>130</v>
      </c>
      <c r="AU211" s="141" t="s">
        <v>83</v>
      </c>
      <c r="AY211" s="17" t="s">
        <v>128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7" t="s">
        <v>81</v>
      </c>
      <c r="BK211" s="142">
        <f>ROUND(I211*H211,2)</f>
        <v>0</v>
      </c>
      <c r="BL211" s="17" t="s">
        <v>134</v>
      </c>
      <c r="BM211" s="141" t="s">
        <v>430</v>
      </c>
    </row>
    <row r="212" spans="2:65" s="13" customFormat="1">
      <c r="B212" s="149"/>
      <c r="D212" s="144" t="s">
        <v>136</v>
      </c>
      <c r="E212" s="150" t="s">
        <v>1</v>
      </c>
      <c r="F212" s="151" t="s">
        <v>431</v>
      </c>
      <c r="H212" s="152">
        <v>1.85</v>
      </c>
      <c r="L212" s="149"/>
      <c r="M212" s="153"/>
      <c r="T212" s="154"/>
      <c r="AT212" s="150" t="s">
        <v>136</v>
      </c>
      <c r="AU212" s="150" t="s">
        <v>83</v>
      </c>
      <c r="AV212" s="13" t="s">
        <v>83</v>
      </c>
      <c r="AW212" s="13" t="s">
        <v>29</v>
      </c>
      <c r="AX212" s="13" t="s">
        <v>73</v>
      </c>
      <c r="AY212" s="150" t="s">
        <v>128</v>
      </c>
    </row>
    <row r="213" spans="2:65" s="13" customFormat="1">
      <c r="B213" s="149"/>
      <c r="D213" s="144" t="s">
        <v>136</v>
      </c>
      <c r="E213" s="150" t="s">
        <v>1</v>
      </c>
      <c r="F213" s="151" t="s">
        <v>432</v>
      </c>
      <c r="H213" s="152">
        <v>0.58199999999999996</v>
      </c>
      <c r="L213" s="149"/>
      <c r="M213" s="153"/>
      <c r="T213" s="154"/>
      <c r="AT213" s="150" t="s">
        <v>136</v>
      </c>
      <c r="AU213" s="150" t="s">
        <v>83</v>
      </c>
      <c r="AV213" s="13" t="s">
        <v>83</v>
      </c>
      <c r="AW213" s="13" t="s">
        <v>29</v>
      </c>
      <c r="AX213" s="13" t="s">
        <v>73</v>
      </c>
      <c r="AY213" s="150" t="s">
        <v>128</v>
      </c>
    </row>
    <row r="214" spans="2:65" s="14" customFormat="1">
      <c r="B214" s="155"/>
      <c r="D214" s="144" t="s">
        <v>136</v>
      </c>
      <c r="E214" s="156" t="s">
        <v>1</v>
      </c>
      <c r="F214" s="157" t="s">
        <v>140</v>
      </c>
      <c r="H214" s="158">
        <v>2.4319999999999999</v>
      </c>
      <c r="L214" s="155"/>
      <c r="M214" s="159"/>
      <c r="T214" s="160"/>
      <c r="AT214" s="156" t="s">
        <v>136</v>
      </c>
      <c r="AU214" s="156" t="s">
        <v>83</v>
      </c>
      <c r="AV214" s="14" t="s">
        <v>134</v>
      </c>
      <c r="AW214" s="14" t="s">
        <v>29</v>
      </c>
      <c r="AX214" s="14" t="s">
        <v>81</v>
      </c>
      <c r="AY214" s="156" t="s">
        <v>128</v>
      </c>
    </row>
    <row r="215" spans="2:65" s="11" customFormat="1" ht="22.75" customHeight="1">
      <c r="B215" s="118"/>
      <c r="D215" s="119" t="s">
        <v>72</v>
      </c>
      <c r="E215" s="127" t="s">
        <v>188</v>
      </c>
      <c r="F215" s="127" t="s">
        <v>433</v>
      </c>
      <c r="J215" s="128">
        <f>BK215</f>
        <v>0</v>
      </c>
      <c r="L215" s="118"/>
      <c r="M215" s="122"/>
      <c r="P215" s="123">
        <f>SUM(P216:P225)</f>
        <v>18.637232000000001</v>
      </c>
      <c r="R215" s="123">
        <f>SUM(R216:R225)</f>
        <v>5.1199999999999996E-3</v>
      </c>
      <c r="T215" s="124">
        <f>SUM(T216:T225)</f>
        <v>3.1524000000000001</v>
      </c>
      <c r="AR215" s="119" t="s">
        <v>81</v>
      </c>
      <c r="AT215" s="125" t="s">
        <v>72</v>
      </c>
      <c r="AU215" s="125" t="s">
        <v>81</v>
      </c>
      <c r="AY215" s="119" t="s">
        <v>128</v>
      </c>
      <c r="BK215" s="126">
        <f>SUM(BK216:BK225)</f>
        <v>0</v>
      </c>
    </row>
    <row r="216" spans="2:65" s="1" customFormat="1" ht="16.5" customHeight="1">
      <c r="B216" s="129"/>
      <c r="C216" s="130" t="s">
        <v>288</v>
      </c>
      <c r="D216" s="130" t="s">
        <v>130</v>
      </c>
      <c r="E216" s="131" t="s">
        <v>434</v>
      </c>
      <c r="F216" s="132" t="s">
        <v>435</v>
      </c>
      <c r="G216" s="133" t="s">
        <v>436</v>
      </c>
      <c r="H216" s="134">
        <v>7</v>
      </c>
      <c r="I216" s="135"/>
      <c r="J216" s="135">
        <f>ROUND(I216*H216,2)</f>
        <v>0</v>
      </c>
      <c r="K216" s="136"/>
      <c r="L216" s="29"/>
      <c r="M216" s="137" t="s">
        <v>1</v>
      </c>
      <c r="N216" s="138" t="s">
        <v>38</v>
      </c>
      <c r="O216" s="139">
        <v>0</v>
      </c>
      <c r="P216" s="139">
        <f>O216*H216</f>
        <v>0</v>
      </c>
      <c r="Q216" s="139">
        <v>0</v>
      </c>
      <c r="R216" s="139">
        <f>Q216*H216</f>
        <v>0</v>
      </c>
      <c r="S216" s="139">
        <v>0</v>
      </c>
      <c r="T216" s="140">
        <f>S216*H216</f>
        <v>0</v>
      </c>
      <c r="AR216" s="141" t="s">
        <v>134</v>
      </c>
      <c r="AT216" s="141" t="s">
        <v>130</v>
      </c>
      <c r="AU216" s="141" t="s">
        <v>83</v>
      </c>
      <c r="AY216" s="17" t="s">
        <v>128</v>
      </c>
      <c r="BE216" s="142">
        <f>IF(N216="základní",J216,0)</f>
        <v>0</v>
      </c>
      <c r="BF216" s="142">
        <f>IF(N216="snížená",J216,0)</f>
        <v>0</v>
      </c>
      <c r="BG216" s="142">
        <f>IF(N216="zákl. přenesená",J216,0)</f>
        <v>0</v>
      </c>
      <c r="BH216" s="142">
        <f>IF(N216="sníž. přenesená",J216,0)</f>
        <v>0</v>
      </c>
      <c r="BI216" s="142">
        <f>IF(N216="nulová",J216,0)</f>
        <v>0</v>
      </c>
      <c r="BJ216" s="17" t="s">
        <v>81</v>
      </c>
      <c r="BK216" s="142">
        <f>ROUND(I216*H216,2)</f>
        <v>0</v>
      </c>
      <c r="BL216" s="17" t="s">
        <v>134</v>
      </c>
      <c r="BM216" s="141" t="s">
        <v>437</v>
      </c>
    </row>
    <row r="217" spans="2:65" s="1" customFormat="1" ht="24.15" customHeight="1">
      <c r="B217" s="129"/>
      <c r="C217" s="130" t="s">
        <v>295</v>
      </c>
      <c r="D217" s="130" t="s">
        <v>130</v>
      </c>
      <c r="E217" s="131" t="s">
        <v>438</v>
      </c>
      <c r="F217" s="132" t="s">
        <v>439</v>
      </c>
      <c r="G217" s="133" t="s">
        <v>155</v>
      </c>
      <c r="H217" s="134">
        <v>8</v>
      </c>
      <c r="I217" s="135"/>
      <c r="J217" s="135">
        <f>ROUND(I217*H217,2)</f>
        <v>0</v>
      </c>
      <c r="K217" s="136"/>
      <c r="L217" s="29"/>
      <c r="M217" s="137" t="s">
        <v>1</v>
      </c>
      <c r="N217" s="138" t="s">
        <v>38</v>
      </c>
      <c r="O217" s="139">
        <v>0.18</v>
      </c>
      <c r="P217" s="139">
        <f>O217*H217</f>
        <v>1.44</v>
      </c>
      <c r="Q217" s="139">
        <v>8.0000000000000007E-5</v>
      </c>
      <c r="R217" s="139">
        <f>Q217*H217</f>
        <v>6.4000000000000005E-4</v>
      </c>
      <c r="S217" s="139">
        <v>0</v>
      </c>
      <c r="T217" s="140">
        <f>S217*H217</f>
        <v>0</v>
      </c>
      <c r="AR217" s="141" t="s">
        <v>134</v>
      </c>
      <c r="AT217" s="141" t="s">
        <v>130</v>
      </c>
      <c r="AU217" s="141" t="s">
        <v>83</v>
      </c>
      <c r="AY217" s="17" t="s">
        <v>128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7" t="s">
        <v>81</v>
      </c>
      <c r="BK217" s="142">
        <f>ROUND(I217*H217,2)</f>
        <v>0</v>
      </c>
      <c r="BL217" s="17" t="s">
        <v>134</v>
      </c>
      <c r="BM217" s="141" t="s">
        <v>440</v>
      </c>
    </row>
    <row r="218" spans="2:65" s="13" customFormat="1">
      <c r="B218" s="149"/>
      <c r="D218" s="144" t="s">
        <v>136</v>
      </c>
      <c r="E218" s="150" t="s">
        <v>1</v>
      </c>
      <c r="F218" s="151" t="s">
        <v>441</v>
      </c>
      <c r="H218" s="152">
        <v>8</v>
      </c>
      <c r="L218" s="149"/>
      <c r="M218" s="153"/>
      <c r="T218" s="154"/>
      <c r="AT218" s="150" t="s">
        <v>136</v>
      </c>
      <c r="AU218" s="150" t="s">
        <v>83</v>
      </c>
      <c r="AV218" s="13" t="s">
        <v>83</v>
      </c>
      <c r="AW218" s="13" t="s">
        <v>29</v>
      </c>
      <c r="AX218" s="13" t="s">
        <v>81</v>
      </c>
      <c r="AY218" s="150" t="s">
        <v>128</v>
      </c>
    </row>
    <row r="219" spans="2:65" s="1" customFormat="1" ht="21.75" customHeight="1">
      <c r="B219" s="129"/>
      <c r="C219" s="130" t="s">
        <v>304</v>
      </c>
      <c r="D219" s="130" t="s">
        <v>130</v>
      </c>
      <c r="E219" s="131" t="s">
        <v>442</v>
      </c>
      <c r="F219" s="132" t="s">
        <v>443</v>
      </c>
      <c r="G219" s="133" t="s">
        <v>155</v>
      </c>
      <c r="H219" s="134">
        <v>8</v>
      </c>
      <c r="I219" s="135"/>
      <c r="J219" s="135">
        <f>ROUND(I219*H219,2)</f>
        <v>0</v>
      </c>
      <c r="K219" s="136"/>
      <c r="L219" s="29"/>
      <c r="M219" s="137" t="s">
        <v>1</v>
      </c>
      <c r="N219" s="138" t="s">
        <v>38</v>
      </c>
      <c r="O219" s="139">
        <v>6.5000000000000002E-2</v>
      </c>
      <c r="P219" s="139">
        <f>O219*H219</f>
        <v>0.52</v>
      </c>
      <c r="Q219" s="139">
        <v>5.5999999999999995E-4</v>
      </c>
      <c r="R219" s="139">
        <f>Q219*H219</f>
        <v>4.4799999999999996E-3</v>
      </c>
      <c r="S219" s="139">
        <v>0</v>
      </c>
      <c r="T219" s="140">
        <f>S219*H219</f>
        <v>0</v>
      </c>
      <c r="AR219" s="141" t="s">
        <v>134</v>
      </c>
      <c r="AT219" s="141" t="s">
        <v>130</v>
      </c>
      <c r="AU219" s="141" t="s">
        <v>83</v>
      </c>
      <c r="AY219" s="17" t="s">
        <v>128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7" t="s">
        <v>81</v>
      </c>
      <c r="BK219" s="142">
        <f>ROUND(I219*H219,2)</f>
        <v>0</v>
      </c>
      <c r="BL219" s="17" t="s">
        <v>134</v>
      </c>
      <c r="BM219" s="141" t="s">
        <v>444</v>
      </c>
    </row>
    <row r="220" spans="2:65" s="13" customFormat="1">
      <c r="B220" s="149"/>
      <c r="D220" s="144" t="s">
        <v>136</v>
      </c>
      <c r="E220" s="150" t="s">
        <v>1</v>
      </c>
      <c r="F220" s="151" t="s">
        <v>441</v>
      </c>
      <c r="H220" s="152">
        <v>8</v>
      </c>
      <c r="L220" s="149"/>
      <c r="M220" s="153"/>
      <c r="T220" s="154"/>
      <c r="AT220" s="150" t="s">
        <v>136</v>
      </c>
      <c r="AU220" s="150" t="s">
        <v>83</v>
      </c>
      <c r="AV220" s="13" t="s">
        <v>83</v>
      </c>
      <c r="AW220" s="13" t="s">
        <v>29</v>
      </c>
      <c r="AX220" s="13" t="s">
        <v>81</v>
      </c>
      <c r="AY220" s="150" t="s">
        <v>128</v>
      </c>
    </row>
    <row r="221" spans="2:65" s="1" customFormat="1" ht="24.15" customHeight="1">
      <c r="B221" s="129"/>
      <c r="C221" s="130" t="s">
        <v>310</v>
      </c>
      <c r="D221" s="130" t="s">
        <v>130</v>
      </c>
      <c r="E221" s="131" t="s">
        <v>445</v>
      </c>
      <c r="F221" s="132" t="s">
        <v>446</v>
      </c>
      <c r="G221" s="133" t="s">
        <v>160</v>
      </c>
      <c r="H221" s="134">
        <v>1.6279999999999999</v>
      </c>
      <c r="I221" s="135"/>
      <c r="J221" s="135">
        <f>ROUND(I221*H221,2)</f>
        <v>0</v>
      </c>
      <c r="K221" s="136"/>
      <c r="L221" s="29"/>
      <c r="M221" s="137" t="s">
        <v>1</v>
      </c>
      <c r="N221" s="138" t="s">
        <v>38</v>
      </c>
      <c r="O221" s="139">
        <v>5.2439999999999998</v>
      </c>
      <c r="P221" s="139">
        <f>O221*H221</f>
        <v>8.5372319999999995</v>
      </c>
      <c r="Q221" s="139">
        <v>0</v>
      </c>
      <c r="R221" s="139">
        <f>Q221*H221</f>
        <v>0</v>
      </c>
      <c r="S221" s="139">
        <v>1.6</v>
      </c>
      <c r="T221" s="140">
        <f>S221*H221</f>
        <v>2.6048</v>
      </c>
      <c r="AR221" s="141" t="s">
        <v>134</v>
      </c>
      <c r="AT221" s="141" t="s">
        <v>130</v>
      </c>
      <c r="AU221" s="141" t="s">
        <v>83</v>
      </c>
      <c r="AY221" s="17" t="s">
        <v>128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7" t="s">
        <v>81</v>
      </c>
      <c r="BK221" s="142">
        <f>ROUND(I221*H221,2)</f>
        <v>0</v>
      </c>
      <c r="BL221" s="17" t="s">
        <v>134</v>
      </c>
      <c r="BM221" s="141" t="s">
        <v>447</v>
      </c>
    </row>
    <row r="222" spans="2:65" s="12" customFormat="1">
      <c r="B222" s="143"/>
      <c r="D222" s="144" t="s">
        <v>136</v>
      </c>
      <c r="E222" s="145" t="s">
        <v>1</v>
      </c>
      <c r="F222" s="146" t="s">
        <v>448</v>
      </c>
      <c r="H222" s="145" t="s">
        <v>1</v>
      </c>
      <c r="L222" s="143"/>
      <c r="M222" s="147"/>
      <c r="T222" s="148"/>
      <c r="AT222" s="145" t="s">
        <v>136</v>
      </c>
      <c r="AU222" s="145" t="s">
        <v>83</v>
      </c>
      <c r="AV222" s="12" t="s">
        <v>81</v>
      </c>
      <c r="AW222" s="12" t="s">
        <v>29</v>
      </c>
      <c r="AX222" s="12" t="s">
        <v>73</v>
      </c>
      <c r="AY222" s="145" t="s">
        <v>128</v>
      </c>
    </row>
    <row r="223" spans="2:65" s="13" customFormat="1">
      <c r="B223" s="149"/>
      <c r="D223" s="144" t="s">
        <v>136</v>
      </c>
      <c r="E223" s="150" t="s">
        <v>1</v>
      </c>
      <c r="F223" s="151" t="s">
        <v>449</v>
      </c>
      <c r="H223" s="152">
        <v>1.6279999999999999</v>
      </c>
      <c r="L223" s="149"/>
      <c r="M223" s="153"/>
      <c r="T223" s="154"/>
      <c r="AT223" s="150" t="s">
        <v>136</v>
      </c>
      <c r="AU223" s="150" t="s">
        <v>83</v>
      </c>
      <c r="AV223" s="13" t="s">
        <v>83</v>
      </c>
      <c r="AW223" s="13" t="s">
        <v>29</v>
      </c>
      <c r="AX223" s="13" t="s">
        <v>81</v>
      </c>
      <c r="AY223" s="150" t="s">
        <v>128</v>
      </c>
    </row>
    <row r="224" spans="2:65" s="1" customFormat="1" ht="16.5" customHeight="1">
      <c r="B224" s="129"/>
      <c r="C224" s="130" t="s">
        <v>315</v>
      </c>
      <c r="D224" s="130" t="s">
        <v>130</v>
      </c>
      <c r="E224" s="131" t="s">
        <v>450</v>
      </c>
      <c r="F224" s="132" t="s">
        <v>451</v>
      </c>
      <c r="G224" s="133" t="s">
        <v>452</v>
      </c>
      <c r="H224" s="134">
        <v>14.8</v>
      </c>
      <c r="I224" s="135"/>
      <c r="J224" s="135">
        <f>ROUND(I224*H224,2)</f>
        <v>0</v>
      </c>
      <c r="K224" s="136"/>
      <c r="L224" s="29"/>
      <c r="M224" s="137" t="s">
        <v>1</v>
      </c>
      <c r="N224" s="138" t="s">
        <v>38</v>
      </c>
      <c r="O224" s="139">
        <v>0.55000000000000004</v>
      </c>
      <c r="P224" s="139">
        <f>O224*H224</f>
        <v>8.14</v>
      </c>
      <c r="Q224" s="139">
        <v>0</v>
      </c>
      <c r="R224" s="139">
        <f>Q224*H224</f>
        <v>0</v>
      </c>
      <c r="S224" s="139">
        <v>3.6999999999999998E-2</v>
      </c>
      <c r="T224" s="140">
        <f>S224*H224</f>
        <v>0.54759999999999998</v>
      </c>
      <c r="AR224" s="141" t="s">
        <v>134</v>
      </c>
      <c r="AT224" s="141" t="s">
        <v>130</v>
      </c>
      <c r="AU224" s="141" t="s">
        <v>83</v>
      </c>
      <c r="AY224" s="17" t="s">
        <v>128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7" t="s">
        <v>81</v>
      </c>
      <c r="BK224" s="142">
        <f>ROUND(I224*H224,2)</f>
        <v>0</v>
      </c>
      <c r="BL224" s="17" t="s">
        <v>134</v>
      </c>
      <c r="BM224" s="141" t="s">
        <v>453</v>
      </c>
    </row>
    <row r="225" spans="2:65" s="13" customFormat="1">
      <c r="B225" s="149"/>
      <c r="D225" s="144" t="s">
        <v>136</v>
      </c>
      <c r="E225" s="150" t="s">
        <v>1</v>
      </c>
      <c r="F225" s="151" t="s">
        <v>454</v>
      </c>
      <c r="H225" s="152">
        <v>14.8</v>
      </c>
      <c r="L225" s="149"/>
      <c r="M225" s="153"/>
      <c r="T225" s="154"/>
      <c r="AT225" s="150" t="s">
        <v>136</v>
      </c>
      <c r="AU225" s="150" t="s">
        <v>83</v>
      </c>
      <c r="AV225" s="13" t="s">
        <v>83</v>
      </c>
      <c r="AW225" s="13" t="s">
        <v>29</v>
      </c>
      <c r="AX225" s="13" t="s">
        <v>81</v>
      </c>
      <c r="AY225" s="150" t="s">
        <v>128</v>
      </c>
    </row>
    <row r="226" spans="2:65" s="11" customFormat="1" ht="22.75" customHeight="1">
      <c r="B226" s="118"/>
      <c r="D226" s="119" t="s">
        <v>72</v>
      </c>
      <c r="E226" s="127" t="s">
        <v>261</v>
      </c>
      <c r="F226" s="127" t="s">
        <v>455</v>
      </c>
      <c r="J226" s="128">
        <f>BK226</f>
        <v>0</v>
      </c>
      <c r="L226" s="118"/>
      <c r="M226" s="122"/>
      <c r="P226" s="123">
        <f>SUM(P227:P232)</f>
        <v>4.4348639999999993</v>
      </c>
      <c r="R226" s="123">
        <f>SUM(R227:R232)</f>
        <v>0</v>
      </c>
      <c r="T226" s="124">
        <f>SUM(T227:T232)</f>
        <v>0</v>
      </c>
      <c r="AR226" s="119" t="s">
        <v>81</v>
      </c>
      <c r="AT226" s="125" t="s">
        <v>72</v>
      </c>
      <c r="AU226" s="125" t="s">
        <v>81</v>
      </c>
      <c r="AY226" s="119" t="s">
        <v>128</v>
      </c>
      <c r="BK226" s="126">
        <f>SUM(BK227:BK232)</f>
        <v>0</v>
      </c>
    </row>
    <row r="227" spans="2:65" s="1" customFormat="1" ht="24.15" customHeight="1">
      <c r="B227" s="129"/>
      <c r="C227" s="130" t="s">
        <v>456</v>
      </c>
      <c r="D227" s="130" t="s">
        <v>130</v>
      </c>
      <c r="E227" s="131" t="s">
        <v>457</v>
      </c>
      <c r="F227" s="132" t="s">
        <v>458</v>
      </c>
      <c r="G227" s="133" t="s">
        <v>266</v>
      </c>
      <c r="H227" s="134">
        <v>3.1520000000000001</v>
      </c>
      <c r="I227" s="135"/>
      <c r="J227" s="135">
        <f>ROUND(I227*H227,2)</f>
        <v>0</v>
      </c>
      <c r="K227" s="136"/>
      <c r="L227" s="29"/>
      <c r="M227" s="137" t="s">
        <v>1</v>
      </c>
      <c r="N227" s="138" t="s">
        <v>38</v>
      </c>
      <c r="O227" s="139">
        <v>1.1679999999999999</v>
      </c>
      <c r="P227" s="139">
        <f>O227*H227</f>
        <v>3.6815359999999999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134</v>
      </c>
      <c r="AT227" s="141" t="s">
        <v>130</v>
      </c>
      <c r="AU227" s="141" t="s">
        <v>83</v>
      </c>
      <c r="AY227" s="17" t="s">
        <v>128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7" t="s">
        <v>81</v>
      </c>
      <c r="BK227" s="142">
        <f>ROUND(I227*H227,2)</f>
        <v>0</v>
      </c>
      <c r="BL227" s="17" t="s">
        <v>134</v>
      </c>
      <c r="BM227" s="141" t="s">
        <v>459</v>
      </c>
    </row>
    <row r="228" spans="2:65" s="1" customFormat="1" ht="24.15" customHeight="1">
      <c r="B228" s="129"/>
      <c r="C228" s="130" t="s">
        <v>460</v>
      </c>
      <c r="D228" s="130" t="s">
        <v>130</v>
      </c>
      <c r="E228" s="131" t="s">
        <v>461</v>
      </c>
      <c r="F228" s="132" t="s">
        <v>462</v>
      </c>
      <c r="G228" s="133" t="s">
        <v>266</v>
      </c>
      <c r="H228" s="134">
        <v>3.1520000000000001</v>
      </c>
      <c r="I228" s="135"/>
      <c r="J228" s="135">
        <f>ROUND(I228*H228,2)</f>
        <v>0</v>
      </c>
      <c r="K228" s="136"/>
      <c r="L228" s="29"/>
      <c r="M228" s="137" t="s">
        <v>1</v>
      </c>
      <c r="N228" s="138" t="s">
        <v>38</v>
      </c>
      <c r="O228" s="139">
        <v>0.125</v>
      </c>
      <c r="P228" s="139">
        <f>O228*H228</f>
        <v>0.39400000000000002</v>
      </c>
      <c r="Q228" s="139">
        <v>0</v>
      </c>
      <c r="R228" s="139">
        <f>Q228*H228</f>
        <v>0</v>
      </c>
      <c r="S228" s="139">
        <v>0</v>
      </c>
      <c r="T228" s="140">
        <f>S228*H228</f>
        <v>0</v>
      </c>
      <c r="AR228" s="141" t="s">
        <v>134</v>
      </c>
      <c r="AT228" s="141" t="s">
        <v>130</v>
      </c>
      <c r="AU228" s="141" t="s">
        <v>83</v>
      </c>
      <c r="AY228" s="17" t="s">
        <v>128</v>
      </c>
      <c r="BE228" s="142">
        <f>IF(N228="základní",J228,0)</f>
        <v>0</v>
      </c>
      <c r="BF228" s="142">
        <f>IF(N228="snížená",J228,0)</f>
        <v>0</v>
      </c>
      <c r="BG228" s="142">
        <f>IF(N228="zákl. přenesená",J228,0)</f>
        <v>0</v>
      </c>
      <c r="BH228" s="142">
        <f>IF(N228="sníž. přenesená",J228,0)</f>
        <v>0</v>
      </c>
      <c r="BI228" s="142">
        <f>IF(N228="nulová",J228,0)</f>
        <v>0</v>
      </c>
      <c r="BJ228" s="17" t="s">
        <v>81</v>
      </c>
      <c r="BK228" s="142">
        <f>ROUND(I228*H228,2)</f>
        <v>0</v>
      </c>
      <c r="BL228" s="17" t="s">
        <v>134</v>
      </c>
      <c r="BM228" s="141" t="s">
        <v>463</v>
      </c>
    </row>
    <row r="229" spans="2:65" s="1" customFormat="1" ht="24.15" customHeight="1">
      <c r="B229" s="129"/>
      <c r="C229" s="130" t="s">
        <v>298</v>
      </c>
      <c r="D229" s="130" t="s">
        <v>130</v>
      </c>
      <c r="E229" s="131" t="s">
        <v>464</v>
      </c>
      <c r="F229" s="132" t="s">
        <v>465</v>
      </c>
      <c r="G229" s="133" t="s">
        <v>266</v>
      </c>
      <c r="H229" s="134">
        <v>59.887999999999998</v>
      </c>
      <c r="I229" s="135"/>
      <c r="J229" s="135">
        <f>ROUND(I229*H229,2)</f>
        <v>0</v>
      </c>
      <c r="K229" s="136"/>
      <c r="L229" s="29"/>
      <c r="M229" s="137" t="s">
        <v>1</v>
      </c>
      <c r="N229" s="138" t="s">
        <v>38</v>
      </c>
      <c r="O229" s="139">
        <v>6.0000000000000001E-3</v>
      </c>
      <c r="P229" s="139">
        <f>O229*H229</f>
        <v>0.35932799999999998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134</v>
      </c>
      <c r="AT229" s="141" t="s">
        <v>130</v>
      </c>
      <c r="AU229" s="141" t="s">
        <v>83</v>
      </c>
      <c r="AY229" s="17" t="s">
        <v>128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7" t="s">
        <v>81</v>
      </c>
      <c r="BK229" s="142">
        <f>ROUND(I229*H229,2)</f>
        <v>0</v>
      </c>
      <c r="BL229" s="17" t="s">
        <v>134</v>
      </c>
      <c r="BM229" s="141" t="s">
        <v>466</v>
      </c>
    </row>
    <row r="230" spans="2:65" s="13" customFormat="1">
      <c r="B230" s="149"/>
      <c r="D230" s="144" t="s">
        <v>136</v>
      </c>
      <c r="E230" s="150" t="s">
        <v>1</v>
      </c>
      <c r="F230" s="151" t="s">
        <v>467</v>
      </c>
      <c r="H230" s="152">
        <v>59.887999999999998</v>
      </c>
      <c r="L230" s="149"/>
      <c r="M230" s="153"/>
      <c r="T230" s="154"/>
      <c r="AT230" s="150" t="s">
        <v>136</v>
      </c>
      <c r="AU230" s="150" t="s">
        <v>83</v>
      </c>
      <c r="AV230" s="13" t="s">
        <v>83</v>
      </c>
      <c r="AW230" s="13" t="s">
        <v>29</v>
      </c>
      <c r="AX230" s="13" t="s">
        <v>81</v>
      </c>
      <c r="AY230" s="150" t="s">
        <v>128</v>
      </c>
    </row>
    <row r="231" spans="2:65" s="1" customFormat="1" ht="37.75" customHeight="1">
      <c r="B231" s="129"/>
      <c r="C231" s="130" t="s">
        <v>468</v>
      </c>
      <c r="D231" s="130" t="s">
        <v>130</v>
      </c>
      <c r="E231" s="131" t="s">
        <v>469</v>
      </c>
      <c r="F231" s="132" t="s">
        <v>470</v>
      </c>
      <c r="G231" s="133" t="s">
        <v>266</v>
      </c>
      <c r="H231" s="134">
        <v>3.1520000000000001</v>
      </c>
      <c r="I231" s="135"/>
      <c r="J231" s="135">
        <f>ROUND(I231*H231,2)</f>
        <v>0</v>
      </c>
      <c r="K231" s="136"/>
      <c r="L231" s="29"/>
      <c r="M231" s="137" t="s">
        <v>1</v>
      </c>
      <c r="N231" s="138" t="s">
        <v>38</v>
      </c>
      <c r="O231" s="139">
        <v>0</v>
      </c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AR231" s="141" t="s">
        <v>134</v>
      </c>
      <c r="AT231" s="141" t="s">
        <v>130</v>
      </c>
      <c r="AU231" s="141" t="s">
        <v>83</v>
      </c>
      <c r="AY231" s="17" t="s">
        <v>128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7" t="s">
        <v>81</v>
      </c>
      <c r="BK231" s="142">
        <f>ROUND(I231*H231,2)</f>
        <v>0</v>
      </c>
      <c r="BL231" s="17" t="s">
        <v>134</v>
      </c>
      <c r="BM231" s="141" t="s">
        <v>471</v>
      </c>
    </row>
    <row r="232" spans="2:65" s="13" customFormat="1">
      <c r="B232" s="149"/>
      <c r="D232" s="144" t="s">
        <v>136</v>
      </c>
      <c r="E232" s="150" t="s">
        <v>1</v>
      </c>
      <c r="F232" s="151" t="s">
        <v>472</v>
      </c>
      <c r="H232" s="152">
        <v>3.1520000000000001</v>
      </c>
      <c r="L232" s="149"/>
      <c r="M232" s="153"/>
      <c r="T232" s="154"/>
      <c r="AT232" s="150" t="s">
        <v>136</v>
      </c>
      <c r="AU232" s="150" t="s">
        <v>83</v>
      </c>
      <c r="AV232" s="13" t="s">
        <v>83</v>
      </c>
      <c r="AW232" s="13" t="s">
        <v>29</v>
      </c>
      <c r="AX232" s="13" t="s">
        <v>81</v>
      </c>
      <c r="AY232" s="150" t="s">
        <v>128</v>
      </c>
    </row>
    <row r="233" spans="2:65" s="11" customFormat="1" ht="22.75" customHeight="1">
      <c r="B233" s="118"/>
      <c r="D233" s="119" t="s">
        <v>72</v>
      </c>
      <c r="E233" s="127" t="s">
        <v>275</v>
      </c>
      <c r="F233" s="127" t="s">
        <v>276</v>
      </c>
      <c r="J233" s="128">
        <f>BK233</f>
        <v>0</v>
      </c>
      <c r="L233" s="118"/>
      <c r="M233" s="122"/>
      <c r="P233" s="123">
        <f>P234</f>
        <v>44.314608</v>
      </c>
      <c r="R233" s="123">
        <f>R234</f>
        <v>0</v>
      </c>
      <c r="T233" s="124">
        <f>T234</f>
        <v>0</v>
      </c>
      <c r="AR233" s="119" t="s">
        <v>81</v>
      </c>
      <c r="AT233" s="125" t="s">
        <v>72</v>
      </c>
      <c r="AU233" s="125" t="s">
        <v>81</v>
      </c>
      <c r="AY233" s="119" t="s">
        <v>128</v>
      </c>
      <c r="BK233" s="126">
        <f>BK234</f>
        <v>0</v>
      </c>
    </row>
    <row r="234" spans="2:65" s="1" customFormat="1" ht="16.5" customHeight="1">
      <c r="B234" s="129"/>
      <c r="C234" s="130" t="s">
        <v>473</v>
      </c>
      <c r="D234" s="130" t="s">
        <v>130</v>
      </c>
      <c r="E234" s="131" t="s">
        <v>474</v>
      </c>
      <c r="F234" s="132" t="s">
        <v>475</v>
      </c>
      <c r="G234" s="133" t="s">
        <v>266</v>
      </c>
      <c r="H234" s="134">
        <v>71.016999999999996</v>
      </c>
      <c r="I234" s="135"/>
      <c r="J234" s="135">
        <f>ROUND(I234*H234,2)</f>
        <v>0</v>
      </c>
      <c r="K234" s="136"/>
      <c r="L234" s="29"/>
      <c r="M234" s="137" t="s">
        <v>1</v>
      </c>
      <c r="N234" s="138" t="s">
        <v>38</v>
      </c>
      <c r="O234" s="139">
        <v>0.624</v>
      </c>
      <c r="P234" s="139">
        <f>O234*H234</f>
        <v>44.314608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134</v>
      </c>
      <c r="AT234" s="141" t="s">
        <v>130</v>
      </c>
      <c r="AU234" s="141" t="s">
        <v>83</v>
      </c>
      <c r="AY234" s="17" t="s">
        <v>128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7" t="s">
        <v>81</v>
      </c>
      <c r="BK234" s="142">
        <f>ROUND(I234*H234,2)</f>
        <v>0</v>
      </c>
      <c r="BL234" s="17" t="s">
        <v>134</v>
      </c>
      <c r="BM234" s="141" t="s">
        <v>476</v>
      </c>
    </row>
    <row r="235" spans="2:65" s="11" customFormat="1" ht="25.9" customHeight="1">
      <c r="B235" s="118"/>
      <c r="D235" s="119" t="s">
        <v>72</v>
      </c>
      <c r="E235" s="120" t="s">
        <v>284</v>
      </c>
      <c r="F235" s="120" t="s">
        <v>285</v>
      </c>
      <c r="J235" s="121">
        <f>BK235</f>
        <v>0</v>
      </c>
      <c r="L235" s="118"/>
      <c r="M235" s="122"/>
      <c r="P235" s="123">
        <f>P236+P306</f>
        <v>409.93427600000001</v>
      </c>
      <c r="R235" s="123">
        <f>R236+R306</f>
        <v>7.7604160000000002</v>
      </c>
      <c r="T235" s="124">
        <f>T236+T306</f>
        <v>0</v>
      </c>
      <c r="AR235" s="119" t="s">
        <v>83</v>
      </c>
      <c r="AT235" s="125" t="s">
        <v>72</v>
      </c>
      <c r="AU235" s="125" t="s">
        <v>73</v>
      </c>
      <c r="AY235" s="119" t="s">
        <v>128</v>
      </c>
      <c r="BK235" s="126">
        <f>BK236+BK306</f>
        <v>0</v>
      </c>
    </row>
    <row r="236" spans="2:65" s="11" customFormat="1" ht="22.75" customHeight="1">
      <c r="B236" s="118"/>
      <c r="D236" s="119" t="s">
        <v>72</v>
      </c>
      <c r="E236" s="127" t="s">
        <v>477</v>
      </c>
      <c r="F236" s="127" t="s">
        <v>478</v>
      </c>
      <c r="J236" s="128">
        <f>BK236</f>
        <v>0</v>
      </c>
      <c r="L236" s="118"/>
      <c r="M236" s="122"/>
      <c r="P236" s="123">
        <f>SUM(P237:P305)</f>
        <v>409.93427600000001</v>
      </c>
      <c r="R236" s="123">
        <f>SUM(R237:R305)</f>
        <v>7.7604160000000002</v>
      </c>
      <c r="T236" s="124">
        <f>SUM(T237:T305)</f>
        <v>0</v>
      </c>
      <c r="AR236" s="119" t="s">
        <v>83</v>
      </c>
      <c r="AT236" s="125" t="s">
        <v>72</v>
      </c>
      <c r="AU236" s="125" t="s">
        <v>81</v>
      </c>
      <c r="AY236" s="119" t="s">
        <v>128</v>
      </c>
      <c r="BK236" s="126">
        <f>SUM(BK237:BK305)</f>
        <v>0</v>
      </c>
    </row>
    <row r="237" spans="2:65" s="1" customFormat="1" ht="24.15" customHeight="1">
      <c r="B237" s="129"/>
      <c r="C237" s="130" t="s">
        <v>479</v>
      </c>
      <c r="D237" s="130" t="s">
        <v>130</v>
      </c>
      <c r="E237" s="131" t="s">
        <v>480</v>
      </c>
      <c r="F237" s="132" t="s">
        <v>481</v>
      </c>
      <c r="G237" s="133" t="s">
        <v>133</v>
      </c>
      <c r="H237" s="134">
        <v>273.62799999999999</v>
      </c>
      <c r="I237" s="135"/>
      <c r="J237" s="135">
        <f>ROUND(I237*H237,2)</f>
        <v>0</v>
      </c>
      <c r="K237" s="136"/>
      <c r="L237" s="29"/>
      <c r="M237" s="137" t="s">
        <v>1</v>
      </c>
      <c r="N237" s="138" t="s">
        <v>38</v>
      </c>
      <c r="O237" s="139">
        <v>0.29199999999999998</v>
      </c>
      <c r="P237" s="139">
        <f>O237*H237</f>
        <v>79.89937599999999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222</v>
      </c>
      <c r="AT237" s="141" t="s">
        <v>130</v>
      </c>
      <c r="AU237" s="141" t="s">
        <v>83</v>
      </c>
      <c r="AY237" s="17" t="s">
        <v>128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7" t="s">
        <v>81</v>
      </c>
      <c r="BK237" s="142">
        <f>ROUND(I237*H237,2)</f>
        <v>0</v>
      </c>
      <c r="BL237" s="17" t="s">
        <v>222</v>
      </c>
      <c r="BM237" s="141" t="s">
        <v>482</v>
      </c>
    </row>
    <row r="238" spans="2:65" s="12" customFormat="1">
      <c r="B238" s="143"/>
      <c r="D238" s="144" t="s">
        <v>136</v>
      </c>
      <c r="E238" s="145" t="s">
        <v>1</v>
      </c>
      <c r="F238" s="146" t="s">
        <v>483</v>
      </c>
      <c r="H238" s="145" t="s">
        <v>1</v>
      </c>
      <c r="L238" s="143"/>
      <c r="M238" s="147"/>
      <c r="T238" s="148"/>
      <c r="AT238" s="145" t="s">
        <v>136</v>
      </c>
      <c r="AU238" s="145" t="s">
        <v>83</v>
      </c>
      <c r="AV238" s="12" t="s">
        <v>81</v>
      </c>
      <c r="AW238" s="12" t="s">
        <v>29</v>
      </c>
      <c r="AX238" s="12" t="s">
        <v>73</v>
      </c>
      <c r="AY238" s="145" t="s">
        <v>128</v>
      </c>
    </row>
    <row r="239" spans="2:65" s="13" customFormat="1" ht="20">
      <c r="B239" s="149"/>
      <c r="D239" s="144" t="s">
        <v>136</v>
      </c>
      <c r="E239" s="150" t="s">
        <v>1</v>
      </c>
      <c r="F239" s="151" t="s">
        <v>484</v>
      </c>
      <c r="H239" s="152">
        <v>47</v>
      </c>
      <c r="L239" s="149"/>
      <c r="M239" s="153"/>
      <c r="T239" s="154"/>
      <c r="AT239" s="150" t="s">
        <v>136</v>
      </c>
      <c r="AU239" s="150" t="s">
        <v>83</v>
      </c>
      <c r="AV239" s="13" t="s">
        <v>83</v>
      </c>
      <c r="AW239" s="13" t="s">
        <v>29</v>
      </c>
      <c r="AX239" s="13" t="s">
        <v>73</v>
      </c>
      <c r="AY239" s="150" t="s">
        <v>128</v>
      </c>
    </row>
    <row r="240" spans="2:65" s="12" customFormat="1">
      <c r="B240" s="143"/>
      <c r="D240" s="144" t="s">
        <v>136</v>
      </c>
      <c r="E240" s="145" t="s">
        <v>1</v>
      </c>
      <c r="F240" s="146" t="s">
        <v>485</v>
      </c>
      <c r="H240" s="145" t="s">
        <v>1</v>
      </c>
      <c r="L240" s="143"/>
      <c r="M240" s="147"/>
      <c r="T240" s="148"/>
      <c r="AT240" s="145" t="s">
        <v>136</v>
      </c>
      <c r="AU240" s="145" t="s">
        <v>83</v>
      </c>
      <c r="AV240" s="12" t="s">
        <v>81</v>
      </c>
      <c r="AW240" s="12" t="s">
        <v>29</v>
      </c>
      <c r="AX240" s="12" t="s">
        <v>73</v>
      </c>
      <c r="AY240" s="145" t="s">
        <v>128</v>
      </c>
    </row>
    <row r="241" spans="2:65" s="13" customFormat="1">
      <c r="B241" s="149"/>
      <c r="D241" s="144" t="s">
        <v>136</v>
      </c>
      <c r="E241" s="150" t="s">
        <v>1</v>
      </c>
      <c r="F241" s="151" t="s">
        <v>486</v>
      </c>
      <c r="H241" s="152">
        <v>2.34</v>
      </c>
      <c r="L241" s="149"/>
      <c r="M241" s="153"/>
      <c r="T241" s="154"/>
      <c r="AT241" s="150" t="s">
        <v>136</v>
      </c>
      <c r="AU241" s="150" t="s">
        <v>83</v>
      </c>
      <c r="AV241" s="13" t="s">
        <v>83</v>
      </c>
      <c r="AW241" s="13" t="s">
        <v>29</v>
      </c>
      <c r="AX241" s="13" t="s">
        <v>73</v>
      </c>
      <c r="AY241" s="150" t="s">
        <v>128</v>
      </c>
    </row>
    <row r="242" spans="2:65" s="15" customFormat="1">
      <c r="B242" s="174"/>
      <c r="D242" s="144" t="s">
        <v>136</v>
      </c>
      <c r="E242" s="175" t="s">
        <v>1</v>
      </c>
      <c r="F242" s="176" t="s">
        <v>487</v>
      </c>
      <c r="H242" s="177">
        <v>49.34</v>
      </c>
      <c r="L242" s="174"/>
      <c r="M242" s="178"/>
      <c r="T242" s="179"/>
      <c r="AT242" s="175" t="s">
        <v>136</v>
      </c>
      <c r="AU242" s="175" t="s">
        <v>83</v>
      </c>
      <c r="AV242" s="15" t="s">
        <v>148</v>
      </c>
      <c r="AW242" s="15" t="s">
        <v>29</v>
      </c>
      <c r="AX242" s="15" t="s">
        <v>73</v>
      </c>
      <c r="AY242" s="175" t="s">
        <v>128</v>
      </c>
    </row>
    <row r="243" spans="2:65" s="12" customFormat="1">
      <c r="B243" s="143"/>
      <c r="D243" s="144" t="s">
        <v>136</v>
      </c>
      <c r="E243" s="145" t="s">
        <v>1</v>
      </c>
      <c r="F243" s="146" t="s">
        <v>488</v>
      </c>
      <c r="H243" s="145" t="s">
        <v>1</v>
      </c>
      <c r="L243" s="143"/>
      <c r="M243" s="147"/>
      <c r="T243" s="148"/>
      <c r="AT243" s="145" t="s">
        <v>136</v>
      </c>
      <c r="AU243" s="145" t="s">
        <v>83</v>
      </c>
      <c r="AV243" s="12" t="s">
        <v>81</v>
      </c>
      <c r="AW243" s="12" t="s">
        <v>29</v>
      </c>
      <c r="AX243" s="12" t="s">
        <v>73</v>
      </c>
      <c r="AY243" s="145" t="s">
        <v>128</v>
      </c>
    </row>
    <row r="244" spans="2:65" s="13" customFormat="1" ht="20">
      <c r="B244" s="149"/>
      <c r="D244" s="144" t="s">
        <v>136</v>
      </c>
      <c r="E244" s="150" t="s">
        <v>1</v>
      </c>
      <c r="F244" s="151" t="s">
        <v>489</v>
      </c>
      <c r="H244" s="152">
        <v>99.674000000000007</v>
      </c>
      <c r="L244" s="149"/>
      <c r="M244" s="153"/>
      <c r="T244" s="154"/>
      <c r="AT244" s="150" t="s">
        <v>136</v>
      </c>
      <c r="AU244" s="150" t="s">
        <v>83</v>
      </c>
      <c r="AV244" s="13" t="s">
        <v>83</v>
      </c>
      <c r="AW244" s="13" t="s">
        <v>29</v>
      </c>
      <c r="AX244" s="13" t="s">
        <v>73</v>
      </c>
      <c r="AY244" s="150" t="s">
        <v>128</v>
      </c>
    </row>
    <row r="245" spans="2:65" s="13" customFormat="1" ht="20">
      <c r="B245" s="149"/>
      <c r="D245" s="144" t="s">
        <v>136</v>
      </c>
      <c r="E245" s="150" t="s">
        <v>1</v>
      </c>
      <c r="F245" s="151" t="s">
        <v>490</v>
      </c>
      <c r="H245" s="152">
        <v>124.614</v>
      </c>
      <c r="L245" s="149"/>
      <c r="M245" s="153"/>
      <c r="T245" s="154"/>
      <c r="AT245" s="150" t="s">
        <v>136</v>
      </c>
      <c r="AU245" s="150" t="s">
        <v>83</v>
      </c>
      <c r="AV245" s="13" t="s">
        <v>83</v>
      </c>
      <c r="AW245" s="13" t="s">
        <v>29</v>
      </c>
      <c r="AX245" s="13" t="s">
        <v>73</v>
      </c>
      <c r="AY245" s="150" t="s">
        <v>128</v>
      </c>
    </row>
    <row r="246" spans="2:65" s="15" customFormat="1">
      <c r="B246" s="174"/>
      <c r="D246" s="144" t="s">
        <v>136</v>
      </c>
      <c r="E246" s="175" t="s">
        <v>1</v>
      </c>
      <c r="F246" s="176" t="s">
        <v>487</v>
      </c>
      <c r="H246" s="177">
        <v>224.28800000000001</v>
      </c>
      <c r="L246" s="174"/>
      <c r="M246" s="178"/>
      <c r="T246" s="179"/>
      <c r="AT246" s="175" t="s">
        <v>136</v>
      </c>
      <c r="AU246" s="175" t="s">
        <v>83</v>
      </c>
      <c r="AV246" s="15" t="s">
        <v>148</v>
      </c>
      <c r="AW246" s="15" t="s">
        <v>29</v>
      </c>
      <c r="AX246" s="15" t="s">
        <v>73</v>
      </c>
      <c r="AY246" s="175" t="s">
        <v>128</v>
      </c>
    </row>
    <row r="247" spans="2:65" s="14" customFormat="1">
      <c r="B247" s="155"/>
      <c r="D247" s="144" t="s">
        <v>136</v>
      </c>
      <c r="E247" s="156" t="s">
        <v>1</v>
      </c>
      <c r="F247" s="157" t="s">
        <v>140</v>
      </c>
      <c r="H247" s="158">
        <v>273.62800000000004</v>
      </c>
      <c r="L247" s="155"/>
      <c r="M247" s="159"/>
      <c r="T247" s="160"/>
      <c r="AT247" s="156" t="s">
        <v>136</v>
      </c>
      <c r="AU247" s="156" t="s">
        <v>83</v>
      </c>
      <c r="AV247" s="14" t="s">
        <v>134</v>
      </c>
      <c r="AW247" s="14" t="s">
        <v>29</v>
      </c>
      <c r="AX247" s="14" t="s">
        <v>81</v>
      </c>
      <c r="AY247" s="156" t="s">
        <v>128</v>
      </c>
    </row>
    <row r="248" spans="2:65" s="1" customFormat="1" ht="24.15" customHeight="1">
      <c r="B248" s="129"/>
      <c r="C248" s="130" t="s">
        <v>491</v>
      </c>
      <c r="D248" s="130" t="s">
        <v>130</v>
      </c>
      <c r="E248" s="131" t="s">
        <v>492</v>
      </c>
      <c r="F248" s="132" t="s">
        <v>493</v>
      </c>
      <c r="G248" s="133" t="s">
        <v>133</v>
      </c>
      <c r="H248" s="134">
        <v>80</v>
      </c>
      <c r="I248" s="135"/>
      <c r="J248" s="135">
        <f>ROUND(I248*H248,2)</f>
        <v>0</v>
      </c>
      <c r="K248" s="136"/>
      <c r="L248" s="29"/>
      <c r="M248" s="137" t="s">
        <v>1</v>
      </c>
      <c r="N248" s="138" t="s">
        <v>38</v>
      </c>
      <c r="O248" s="139">
        <v>0.2</v>
      </c>
      <c r="P248" s="139">
        <f>O248*H248</f>
        <v>16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222</v>
      </c>
      <c r="AT248" s="141" t="s">
        <v>130</v>
      </c>
      <c r="AU248" s="141" t="s">
        <v>83</v>
      </c>
      <c r="AY248" s="17" t="s">
        <v>128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7" t="s">
        <v>81</v>
      </c>
      <c r="BK248" s="142">
        <f>ROUND(I248*H248,2)</f>
        <v>0</v>
      </c>
      <c r="BL248" s="17" t="s">
        <v>222</v>
      </c>
      <c r="BM248" s="141" t="s">
        <v>494</v>
      </c>
    </row>
    <row r="249" spans="2:65" s="13" customFormat="1">
      <c r="B249" s="149"/>
      <c r="D249" s="144" t="s">
        <v>136</v>
      </c>
      <c r="E249" s="150" t="s">
        <v>1</v>
      </c>
      <c r="F249" s="151" t="s">
        <v>495</v>
      </c>
      <c r="H249" s="152">
        <v>80</v>
      </c>
      <c r="L249" s="149"/>
      <c r="M249" s="153"/>
      <c r="T249" s="154"/>
      <c r="AT249" s="150" t="s">
        <v>136</v>
      </c>
      <c r="AU249" s="150" t="s">
        <v>83</v>
      </c>
      <c r="AV249" s="13" t="s">
        <v>83</v>
      </c>
      <c r="AW249" s="13" t="s">
        <v>29</v>
      </c>
      <c r="AX249" s="13" t="s">
        <v>81</v>
      </c>
      <c r="AY249" s="150" t="s">
        <v>128</v>
      </c>
    </row>
    <row r="250" spans="2:65" s="1" customFormat="1" ht="16.5" customHeight="1">
      <c r="B250" s="129"/>
      <c r="C250" s="130" t="s">
        <v>496</v>
      </c>
      <c r="D250" s="130" t="s">
        <v>130</v>
      </c>
      <c r="E250" s="131" t="s">
        <v>497</v>
      </c>
      <c r="F250" s="132" t="s">
        <v>498</v>
      </c>
      <c r="G250" s="133" t="s">
        <v>160</v>
      </c>
      <c r="H250" s="134">
        <v>12.8</v>
      </c>
      <c r="I250" s="135"/>
      <c r="J250" s="135">
        <f>ROUND(I250*H250,2)</f>
        <v>0</v>
      </c>
      <c r="K250" s="136"/>
      <c r="L250" s="29"/>
      <c r="M250" s="137" t="s">
        <v>1</v>
      </c>
      <c r="N250" s="138" t="s">
        <v>38</v>
      </c>
      <c r="O250" s="139">
        <v>1.56</v>
      </c>
      <c r="P250" s="139">
        <f>O250*H250</f>
        <v>19.968000000000004</v>
      </c>
      <c r="Q250" s="139">
        <v>1.89E-3</v>
      </c>
      <c r="R250" s="139">
        <f>Q250*H250</f>
        <v>2.4192000000000002E-2</v>
      </c>
      <c r="S250" s="139">
        <v>0</v>
      </c>
      <c r="T250" s="140">
        <f>S250*H250</f>
        <v>0</v>
      </c>
      <c r="AR250" s="141" t="s">
        <v>222</v>
      </c>
      <c r="AT250" s="141" t="s">
        <v>130</v>
      </c>
      <c r="AU250" s="141" t="s">
        <v>83</v>
      </c>
      <c r="AY250" s="17" t="s">
        <v>128</v>
      </c>
      <c r="BE250" s="142">
        <f>IF(N250="základní",J250,0)</f>
        <v>0</v>
      </c>
      <c r="BF250" s="142">
        <f>IF(N250="snížená",J250,0)</f>
        <v>0</v>
      </c>
      <c r="BG250" s="142">
        <f>IF(N250="zákl. přenesená",J250,0)</f>
        <v>0</v>
      </c>
      <c r="BH250" s="142">
        <f>IF(N250="sníž. přenesená",J250,0)</f>
        <v>0</v>
      </c>
      <c r="BI250" s="142">
        <f>IF(N250="nulová",J250,0)</f>
        <v>0</v>
      </c>
      <c r="BJ250" s="17" t="s">
        <v>81</v>
      </c>
      <c r="BK250" s="142">
        <f>ROUND(I250*H250,2)</f>
        <v>0</v>
      </c>
      <c r="BL250" s="17" t="s">
        <v>222</v>
      </c>
      <c r="BM250" s="141" t="s">
        <v>499</v>
      </c>
    </row>
    <row r="251" spans="2:65" s="12" customFormat="1">
      <c r="B251" s="143"/>
      <c r="D251" s="144" t="s">
        <v>136</v>
      </c>
      <c r="E251" s="145" t="s">
        <v>1</v>
      </c>
      <c r="F251" s="146" t="s">
        <v>500</v>
      </c>
      <c r="H251" s="145" t="s">
        <v>1</v>
      </c>
      <c r="L251" s="143"/>
      <c r="M251" s="147"/>
      <c r="T251" s="148"/>
      <c r="AT251" s="145" t="s">
        <v>136</v>
      </c>
      <c r="AU251" s="145" t="s">
        <v>83</v>
      </c>
      <c r="AV251" s="12" t="s">
        <v>81</v>
      </c>
      <c r="AW251" s="12" t="s">
        <v>29</v>
      </c>
      <c r="AX251" s="12" t="s">
        <v>73</v>
      </c>
      <c r="AY251" s="145" t="s">
        <v>128</v>
      </c>
    </row>
    <row r="252" spans="2:65" s="13" customFormat="1">
      <c r="B252" s="149"/>
      <c r="D252" s="144" t="s">
        <v>136</v>
      </c>
      <c r="E252" s="150" t="s">
        <v>1</v>
      </c>
      <c r="F252" s="151" t="s">
        <v>501</v>
      </c>
      <c r="H252" s="152">
        <v>1.41</v>
      </c>
      <c r="L252" s="149"/>
      <c r="M252" s="153"/>
      <c r="T252" s="154"/>
      <c r="AT252" s="150" t="s">
        <v>136</v>
      </c>
      <c r="AU252" s="150" t="s">
        <v>83</v>
      </c>
      <c r="AV252" s="13" t="s">
        <v>83</v>
      </c>
      <c r="AW252" s="13" t="s">
        <v>29</v>
      </c>
      <c r="AX252" s="13" t="s">
        <v>73</v>
      </c>
      <c r="AY252" s="150" t="s">
        <v>128</v>
      </c>
    </row>
    <row r="253" spans="2:65" s="13" customFormat="1">
      <c r="B253" s="149"/>
      <c r="D253" s="144" t="s">
        <v>136</v>
      </c>
      <c r="E253" s="150" t="s">
        <v>1</v>
      </c>
      <c r="F253" s="151" t="s">
        <v>502</v>
      </c>
      <c r="H253" s="152">
        <v>8.7999999999999995E-2</v>
      </c>
      <c r="L253" s="149"/>
      <c r="M253" s="153"/>
      <c r="T253" s="154"/>
      <c r="AT253" s="150" t="s">
        <v>136</v>
      </c>
      <c r="AU253" s="150" t="s">
        <v>83</v>
      </c>
      <c r="AV253" s="13" t="s">
        <v>83</v>
      </c>
      <c r="AW253" s="13" t="s">
        <v>29</v>
      </c>
      <c r="AX253" s="13" t="s">
        <v>73</v>
      </c>
      <c r="AY253" s="150" t="s">
        <v>128</v>
      </c>
    </row>
    <row r="254" spans="2:65" s="15" customFormat="1">
      <c r="B254" s="174"/>
      <c r="D254" s="144" t="s">
        <v>136</v>
      </c>
      <c r="E254" s="175" t="s">
        <v>1</v>
      </c>
      <c r="F254" s="176" t="s">
        <v>487</v>
      </c>
      <c r="H254" s="177">
        <v>1.498</v>
      </c>
      <c r="L254" s="174"/>
      <c r="M254" s="178"/>
      <c r="T254" s="179"/>
      <c r="AT254" s="175" t="s">
        <v>136</v>
      </c>
      <c r="AU254" s="175" t="s">
        <v>83</v>
      </c>
      <c r="AV254" s="15" t="s">
        <v>148</v>
      </c>
      <c r="AW254" s="15" t="s">
        <v>29</v>
      </c>
      <c r="AX254" s="15" t="s">
        <v>73</v>
      </c>
      <c r="AY254" s="175" t="s">
        <v>128</v>
      </c>
    </row>
    <row r="255" spans="2:65" s="12" customFormat="1">
      <c r="B255" s="143"/>
      <c r="D255" s="144" t="s">
        <v>136</v>
      </c>
      <c r="E255" s="145" t="s">
        <v>1</v>
      </c>
      <c r="F255" s="146" t="s">
        <v>503</v>
      </c>
      <c r="H255" s="145" t="s">
        <v>1</v>
      </c>
      <c r="L255" s="143"/>
      <c r="M255" s="147"/>
      <c r="T255" s="148"/>
      <c r="AT255" s="145" t="s">
        <v>136</v>
      </c>
      <c r="AU255" s="145" t="s">
        <v>83</v>
      </c>
      <c r="AV255" s="12" t="s">
        <v>81</v>
      </c>
      <c r="AW255" s="12" t="s">
        <v>29</v>
      </c>
      <c r="AX255" s="12" t="s">
        <v>73</v>
      </c>
      <c r="AY255" s="145" t="s">
        <v>128</v>
      </c>
    </row>
    <row r="256" spans="2:65" s="12" customFormat="1">
      <c r="B256" s="143"/>
      <c r="D256" s="144" t="s">
        <v>136</v>
      </c>
      <c r="E256" s="145" t="s">
        <v>1</v>
      </c>
      <c r="F256" s="146" t="s">
        <v>504</v>
      </c>
      <c r="H256" s="145" t="s">
        <v>1</v>
      </c>
      <c r="L256" s="143"/>
      <c r="M256" s="147"/>
      <c r="T256" s="148"/>
      <c r="AT256" s="145" t="s">
        <v>136</v>
      </c>
      <c r="AU256" s="145" t="s">
        <v>83</v>
      </c>
      <c r="AV256" s="12" t="s">
        <v>81</v>
      </c>
      <c r="AW256" s="12" t="s">
        <v>29</v>
      </c>
      <c r="AX256" s="12" t="s">
        <v>73</v>
      </c>
      <c r="AY256" s="145" t="s">
        <v>128</v>
      </c>
    </row>
    <row r="257" spans="2:65" s="13" customFormat="1" ht="20">
      <c r="B257" s="149"/>
      <c r="D257" s="144" t="s">
        <v>136</v>
      </c>
      <c r="E257" s="150" t="s">
        <v>1</v>
      </c>
      <c r="F257" s="151" t="s">
        <v>505</v>
      </c>
      <c r="H257" s="152">
        <v>3.2450000000000001</v>
      </c>
      <c r="L257" s="149"/>
      <c r="M257" s="153"/>
      <c r="T257" s="154"/>
      <c r="AT257" s="150" t="s">
        <v>136</v>
      </c>
      <c r="AU257" s="150" t="s">
        <v>83</v>
      </c>
      <c r="AV257" s="13" t="s">
        <v>83</v>
      </c>
      <c r="AW257" s="13" t="s">
        <v>29</v>
      </c>
      <c r="AX257" s="13" t="s">
        <v>73</v>
      </c>
      <c r="AY257" s="150" t="s">
        <v>128</v>
      </c>
    </row>
    <row r="258" spans="2:65" s="13" customFormat="1" ht="30">
      <c r="B258" s="149"/>
      <c r="D258" s="144" t="s">
        <v>136</v>
      </c>
      <c r="E258" s="150" t="s">
        <v>1</v>
      </c>
      <c r="F258" s="151" t="s">
        <v>506</v>
      </c>
      <c r="H258" s="152">
        <v>4.0570000000000004</v>
      </c>
      <c r="L258" s="149"/>
      <c r="M258" s="153"/>
      <c r="T258" s="154"/>
      <c r="AT258" s="150" t="s">
        <v>136</v>
      </c>
      <c r="AU258" s="150" t="s">
        <v>83</v>
      </c>
      <c r="AV258" s="13" t="s">
        <v>83</v>
      </c>
      <c r="AW258" s="13" t="s">
        <v>29</v>
      </c>
      <c r="AX258" s="13" t="s">
        <v>73</v>
      </c>
      <c r="AY258" s="150" t="s">
        <v>128</v>
      </c>
    </row>
    <row r="259" spans="2:65" s="15" customFormat="1">
      <c r="B259" s="174"/>
      <c r="D259" s="144" t="s">
        <v>136</v>
      </c>
      <c r="E259" s="175" t="s">
        <v>1</v>
      </c>
      <c r="F259" s="176" t="s">
        <v>487</v>
      </c>
      <c r="H259" s="177">
        <v>7.3020000000000005</v>
      </c>
      <c r="L259" s="174"/>
      <c r="M259" s="178"/>
      <c r="T259" s="179"/>
      <c r="AT259" s="175" t="s">
        <v>136</v>
      </c>
      <c r="AU259" s="175" t="s">
        <v>83</v>
      </c>
      <c r="AV259" s="15" t="s">
        <v>148</v>
      </c>
      <c r="AW259" s="15" t="s">
        <v>29</v>
      </c>
      <c r="AX259" s="15" t="s">
        <v>73</v>
      </c>
      <c r="AY259" s="175" t="s">
        <v>128</v>
      </c>
    </row>
    <row r="260" spans="2:65" s="12" customFormat="1">
      <c r="B260" s="143"/>
      <c r="D260" s="144" t="s">
        <v>136</v>
      </c>
      <c r="E260" s="145" t="s">
        <v>1</v>
      </c>
      <c r="F260" s="146" t="s">
        <v>507</v>
      </c>
      <c r="H260" s="145" t="s">
        <v>1</v>
      </c>
      <c r="L260" s="143"/>
      <c r="M260" s="147"/>
      <c r="T260" s="148"/>
      <c r="AT260" s="145" t="s">
        <v>136</v>
      </c>
      <c r="AU260" s="145" t="s">
        <v>83</v>
      </c>
      <c r="AV260" s="12" t="s">
        <v>81</v>
      </c>
      <c r="AW260" s="12" t="s">
        <v>29</v>
      </c>
      <c r="AX260" s="12" t="s">
        <v>73</v>
      </c>
      <c r="AY260" s="145" t="s">
        <v>128</v>
      </c>
    </row>
    <row r="261" spans="2:65" s="13" customFormat="1">
      <c r="B261" s="149"/>
      <c r="D261" s="144" t="s">
        <v>136</v>
      </c>
      <c r="E261" s="150" t="s">
        <v>1</v>
      </c>
      <c r="F261" s="151" t="s">
        <v>508</v>
      </c>
      <c r="H261" s="152">
        <v>4</v>
      </c>
      <c r="L261" s="149"/>
      <c r="M261" s="153"/>
      <c r="T261" s="154"/>
      <c r="AT261" s="150" t="s">
        <v>136</v>
      </c>
      <c r="AU261" s="150" t="s">
        <v>83</v>
      </c>
      <c r="AV261" s="13" t="s">
        <v>83</v>
      </c>
      <c r="AW261" s="13" t="s">
        <v>29</v>
      </c>
      <c r="AX261" s="13" t="s">
        <v>73</v>
      </c>
      <c r="AY261" s="150" t="s">
        <v>128</v>
      </c>
    </row>
    <row r="262" spans="2:65" s="15" customFormat="1">
      <c r="B262" s="174"/>
      <c r="D262" s="144" t="s">
        <v>136</v>
      </c>
      <c r="E262" s="175" t="s">
        <v>1</v>
      </c>
      <c r="F262" s="176" t="s">
        <v>487</v>
      </c>
      <c r="H262" s="177">
        <v>4</v>
      </c>
      <c r="L262" s="174"/>
      <c r="M262" s="178"/>
      <c r="T262" s="179"/>
      <c r="AT262" s="175" t="s">
        <v>136</v>
      </c>
      <c r="AU262" s="175" t="s">
        <v>83</v>
      </c>
      <c r="AV262" s="15" t="s">
        <v>148</v>
      </c>
      <c r="AW262" s="15" t="s">
        <v>29</v>
      </c>
      <c r="AX262" s="15" t="s">
        <v>73</v>
      </c>
      <c r="AY262" s="175" t="s">
        <v>128</v>
      </c>
    </row>
    <row r="263" spans="2:65" s="14" customFormat="1">
      <c r="B263" s="155"/>
      <c r="D263" s="144" t="s">
        <v>136</v>
      </c>
      <c r="E263" s="156" t="s">
        <v>1</v>
      </c>
      <c r="F263" s="157" t="s">
        <v>140</v>
      </c>
      <c r="H263" s="158">
        <v>12.8</v>
      </c>
      <c r="L263" s="155"/>
      <c r="M263" s="159"/>
      <c r="T263" s="160"/>
      <c r="AT263" s="156" t="s">
        <v>136</v>
      </c>
      <c r="AU263" s="156" t="s">
        <v>83</v>
      </c>
      <c r="AV263" s="14" t="s">
        <v>134</v>
      </c>
      <c r="AW263" s="14" t="s">
        <v>29</v>
      </c>
      <c r="AX263" s="14" t="s">
        <v>81</v>
      </c>
      <c r="AY263" s="156" t="s">
        <v>128</v>
      </c>
    </row>
    <row r="264" spans="2:65" s="1" customFormat="1" ht="16.5" customHeight="1">
      <c r="B264" s="129"/>
      <c r="C264" s="130" t="s">
        <v>509</v>
      </c>
      <c r="D264" s="130" t="s">
        <v>130</v>
      </c>
      <c r="E264" s="131" t="s">
        <v>510</v>
      </c>
      <c r="F264" s="132" t="s">
        <v>511</v>
      </c>
      <c r="G264" s="133" t="s">
        <v>133</v>
      </c>
      <c r="H264" s="134">
        <v>80</v>
      </c>
      <c r="I264" s="135"/>
      <c r="J264" s="135">
        <f>ROUND(I264*H264,2)</f>
        <v>0</v>
      </c>
      <c r="K264" s="136"/>
      <c r="L264" s="29"/>
      <c r="M264" s="137" t="s">
        <v>1</v>
      </c>
      <c r="N264" s="138" t="s">
        <v>38</v>
      </c>
      <c r="O264" s="139">
        <v>0.34100000000000003</v>
      </c>
      <c r="P264" s="139">
        <f>O264*H264</f>
        <v>27.28</v>
      </c>
      <c r="Q264" s="139">
        <v>0</v>
      </c>
      <c r="R264" s="139">
        <f>Q264*H264</f>
        <v>0</v>
      </c>
      <c r="S264" s="139">
        <v>0</v>
      </c>
      <c r="T264" s="140">
        <f>S264*H264</f>
        <v>0</v>
      </c>
      <c r="AR264" s="141" t="s">
        <v>222</v>
      </c>
      <c r="AT264" s="141" t="s">
        <v>130</v>
      </c>
      <c r="AU264" s="141" t="s">
        <v>83</v>
      </c>
      <c r="AY264" s="17" t="s">
        <v>128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7" t="s">
        <v>81</v>
      </c>
      <c r="BK264" s="142">
        <f>ROUND(I264*H264,2)</f>
        <v>0</v>
      </c>
      <c r="BL264" s="17" t="s">
        <v>222</v>
      </c>
      <c r="BM264" s="141" t="s">
        <v>512</v>
      </c>
    </row>
    <row r="265" spans="2:65" s="13" customFormat="1">
      <c r="B265" s="149"/>
      <c r="D265" s="144" t="s">
        <v>136</v>
      </c>
      <c r="E265" s="150" t="s">
        <v>1</v>
      </c>
      <c r="F265" s="151" t="s">
        <v>513</v>
      </c>
      <c r="H265" s="152">
        <v>67</v>
      </c>
      <c r="L265" s="149"/>
      <c r="M265" s="153"/>
      <c r="T265" s="154"/>
      <c r="AT265" s="150" t="s">
        <v>136</v>
      </c>
      <c r="AU265" s="150" t="s">
        <v>83</v>
      </c>
      <c r="AV265" s="13" t="s">
        <v>83</v>
      </c>
      <c r="AW265" s="13" t="s">
        <v>29</v>
      </c>
      <c r="AX265" s="13" t="s">
        <v>73</v>
      </c>
      <c r="AY265" s="150" t="s">
        <v>128</v>
      </c>
    </row>
    <row r="266" spans="2:65" s="13" customFormat="1">
      <c r="B266" s="149"/>
      <c r="D266" s="144" t="s">
        <v>136</v>
      </c>
      <c r="E266" s="150" t="s">
        <v>1</v>
      </c>
      <c r="F266" s="151" t="s">
        <v>514</v>
      </c>
      <c r="H266" s="152">
        <v>13</v>
      </c>
      <c r="L266" s="149"/>
      <c r="M266" s="153"/>
      <c r="T266" s="154"/>
      <c r="AT266" s="150" t="s">
        <v>136</v>
      </c>
      <c r="AU266" s="150" t="s">
        <v>83</v>
      </c>
      <c r="AV266" s="13" t="s">
        <v>83</v>
      </c>
      <c r="AW266" s="13" t="s">
        <v>29</v>
      </c>
      <c r="AX266" s="13" t="s">
        <v>73</v>
      </c>
      <c r="AY266" s="150" t="s">
        <v>128</v>
      </c>
    </row>
    <row r="267" spans="2:65" s="14" customFormat="1">
      <c r="B267" s="155"/>
      <c r="D267" s="144" t="s">
        <v>136</v>
      </c>
      <c r="E267" s="156" t="s">
        <v>1</v>
      </c>
      <c r="F267" s="157" t="s">
        <v>140</v>
      </c>
      <c r="H267" s="158">
        <v>80</v>
      </c>
      <c r="L267" s="155"/>
      <c r="M267" s="159"/>
      <c r="T267" s="160"/>
      <c r="AT267" s="156" t="s">
        <v>136</v>
      </c>
      <c r="AU267" s="156" t="s">
        <v>83</v>
      </c>
      <c r="AV267" s="14" t="s">
        <v>134</v>
      </c>
      <c r="AW267" s="14" t="s">
        <v>29</v>
      </c>
      <c r="AX267" s="14" t="s">
        <v>81</v>
      </c>
      <c r="AY267" s="156" t="s">
        <v>128</v>
      </c>
    </row>
    <row r="268" spans="2:65" s="1" customFormat="1" ht="16.5" customHeight="1">
      <c r="B268" s="129"/>
      <c r="C268" s="161" t="s">
        <v>515</v>
      </c>
      <c r="D268" s="161" t="s">
        <v>209</v>
      </c>
      <c r="E268" s="162" t="s">
        <v>516</v>
      </c>
      <c r="F268" s="163" t="s">
        <v>517</v>
      </c>
      <c r="G268" s="164" t="s">
        <v>160</v>
      </c>
      <c r="H268" s="165">
        <v>4.4000000000000004</v>
      </c>
      <c r="I268" s="166"/>
      <c r="J268" s="166">
        <f>ROUND(I268*H268,2)</f>
        <v>0</v>
      </c>
      <c r="K268" s="167"/>
      <c r="L268" s="168"/>
      <c r="M268" s="169" t="s">
        <v>1</v>
      </c>
      <c r="N268" s="170" t="s">
        <v>38</v>
      </c>
      <c r="O268" s="139">
        <v>0</v>
      </c>
      <c r="P268" s="139">
        <f>O268*H268</f>
        <v>0</v>
      </c>
      <c r="Q268" s="139">
        <v>0.5</v>
      </c>
      <c r="R268" s="139">
        <f>Q268*H268</f>
        <v>2.2000000000000002</v>
      </c>
      <c r="S268" s="139">
        <v>0</v>
      </c>
      <c r="T268" s="140">
        <f>S268*H268</f>
        <v>0</v>
      </c>
      <c r="AR268" s="141" t="s">
        <v>298</v>
      </c>
      <c r="AT268" s="141" t="s">
        <v>209</v>
      </c>
      <c r="AU268" s="141" t="s">
        <v>83</v>
      </c>
      <c r="AY268" s="17" t="s">
        <v>128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7" t="s">
        <v>81</v>
      </c>
      <c r="BK268" s="142">
        <f>ROUND(I268*H268,2)</f>
        <v>0</v>
      </c>
      <c r="BL268" s="17" t="s">
        <v>222</v>
      </c>
      <c r="BM268" s="141" t="s">
        <v>518</v>
      </c>
    </row>
    <row r="269" spans="2:65" s="13" customFormat="1">
      <c r="B269" s="149"/>
      <c r="D269" s="144" t="s">
        <v>136</v>
      </c>
      <c r="E269" s="150" t="s">
        <v>1</v>
      </c>
      <c r="F269" s="151" t="s">
        <v>508</v>
      </c>
      <c r="H269" s="152">
        <v>4</v>
      </c>
      <c r="L269" s="149"/>
      <c r="M269" s="153"/>
      <c r="T269" s="154"/>
      <c r="AT269" s="150" t="s">
        <v>136</v>
      </c>
      <c r="AU269" s="150" t="s">
        <v>83</v>
      </c>
      <c r="AV269" s="13" t="s">
        <v>83</v>
      </c>
      <c r="AW269" s="13" t="s">
        <v>29</v>
      </c>
      <c r="AX269" s="13" t="s">
        <v>81</v>
      </c>
      <c r="AY269" s="150" t="s">
        <v>128</v>
      </c>
    </row>
    <row r="270" spans="2:65" s="13" customFormat="1">
      <c r="B270" s="149"/>
      <c r="D270" s="144" t="s">
        <v>136</v>
      </c>
      <c r="F270" s="151" t="s">
        <v>519</v>
      </c>
      <c r="H270" s="152">
        <v>4.4000000000000004</v>
      </c>
      <c r="L270" s="149"/>
      <c r="M270" s="153"/>
      <c r="T270" s="154"/>
      <c r="AT270" s="150" t="s">
        <v>136</v>
      </c>
      <c r="AU270" s="150" t="s">
        <v>83</v>
      </c>
      <c r="AV270" s="13" t="s">
        <v>83</v>
      </c>
      <c r="AW270" s="13" t="s">
        <v>3</v>
      </c>
      <c r="AX270" s="13" t="s">
        <v>81</v>
      </c>
      <c r="AY270" s="150" t="s">
        <v>128</v>
      </c>
    </row>
    <row r="271" spans="2:65" s="1" customFormat="1" ht="24.15" customHeight="1">
      <c r="B271" s="129"/>
      <c r="C271" s="130" t="s">
        <v>520</v>
      </c>
      <c r="D271" s="130" t="s">
        <v>130</v>
      </c>
      <c r="E271" s="131" t="s">
        <v>521</v>
      </c>
      <c r="F271" s="132" t="s">
        <v>522</v>
      </c>
      <c r="G271" s="133" t="s">
        <v>133</v>
      </c>
      <c r="H271" s="134">
        <v>80</v>
      </c>
      <c r="I271" s="135"/>
      <c r="J271" s="135">
        <f>ROUND(I271*H271,2)</f>
        <v>0</v>
      </c>
      <c r="K271" s="136"/>
      <c r="L271" s="29"/>
      <c r="M271" s="137" t="s">
        <v>1</v>
      </c>
      <c r="N271" s="138" t="s">
        <v>38</v>
      </c>
      <c r="O271" s="139">
        <v>0</v>
      </c>
      <c r="P271" s="139">
        <f>O271*H271</f>
        <v>0</v>
      </c>
      <c r="Q271" s="139">
        <v>1.8000000000000001E-4</v>
      </c>
      <c r="R271" s="139">
        <f>Q271*H271</f>
        <v>1.4400000000000001E-2</v>
      </c>
      <c r="S271" s="139">
        <v>0</v>
      </c>
      <c r="T271" s="140">
        <f>S271*H271</f>
        <v>0</v>
      </c>
      <c r="AR271" s="141" t="s">
        <v>222</v>
      </c>
      <c r="AT271" s="141" t="s">
        <v>130</v>
      </c>
      <c r="AU271" s="141" t="s">
        <v>83</v>
      </c>
      <c r="AY271" s="17" t="s">
        <v>128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7" t="s">
        <v>81</v>
      </c>
      <c r="BK271" s="142">
        <f>ROUND(I271*H271,2)</f>
        <v>0</v>
      </c>
      <c r="BL271" s="17" t="s">
        <v>222</v>
      </c>
      <c r="BM271" s="141" t="s">
        <v>523</v>
      </c>
    </row>
    <row r="272" spans="2:65" s="1" customFormat="1" ht="37.75" customHeight="1">
      <c r="B272" s="129"/>
      <c r="C272" s="130" t="s">
        <v>524</v>
      </c>
      <c r="D272" s="130" t="s">
        <v>130</v>
      </c>
      <c r="E272" s="131" t="s">
        <v>525</v>
      </c>
      <c r="F272" s="132" t="s">
        <v>526</v>
      </c>
      <c r="G272" s="133" t="s">
        <v>452</v>
      </c>
      <c r="H272" s="134">
        <v>94</v>
      </c>
      <c r="I272" s="135"/>
      <c r="J272" s="135">
        <f>ROUND(I272*H272,2)</f>
        <v>0</v>
      </c>
      <c r="K272" s="136"/>
      <c r="L272" s="29"/>
      <c r="M272" s="137" t="s">
        <v>1</v>
      </c>
      <c r="N272" s="138" t="s">
        <v>38</v>
      </c>
      <c r="O272" s="139">
        <v>0.622</v>
      </c>
      <c r="P272" s="139">
        <f>O272*H272</f>
        <v>58.467999999999996</v>
      </c>
      <c r="Q272" s="139">
        <v>0</v>
      </c>
      <c r="R272" s="139">
        <f>Q272*H272</f>
        <v>0</v>
      </c>
      <c r="S272" s="139">
        <v>0</v>
      </c>
      <c r="T272" s="140">
        <f>S272*H272</f>
        <v>0</v>
      </c>
      <c r="AR272" s="141" t="s">
        <v>222</v>
      </c>
      <c r="AT272" s="141" t="s">
        <v>130</v>
      </c>
      <c r="AU272" s="141" t="s">
        <v>83</v>
      </c>
      <c r="AY272" s="17" t="s">
        <v>128</v>
      </c>
      <c r="BE272" s="142">
        <f>IF(N272="základní",J272,0)</f>
        <v>0</v>
      </c>
      <c r="BF272" s="142">
        <f>IF(N272="snížená",J272,0)</f>
        <v>0</v>
      </c>
      <c r="BG272" s="142">
        <f>IF(N272="zákl. přenesená",J272,0)</f>
        <v>0</v>
      </c>
      <c r="BH272" s="142">
        <f>IF(N272="sníž. přenesená",J272,0)</f>
        <v>0</v>
      </c>
      <c r="BI272" s="142">
        <f>IF(N272="nulová",J272,0)</f>
        <v>0</v>
      </c>
      <c r="BJ272" s="17" t="s">
        <v>81</v>
      </c>
      <c r="BK272" s="142">
        <f>ROUND(I272*H272,2)</f>
        <v>0</v>
      </c>
      <c r="BL272" s="17" t="s">
        <v>222</v>
      </c>
      <c r="BM272" s="141" t="s">
        <v>527</v>
      </c>
    </row>
    <row r="273" spans="2:65" s="12" customFormat="1">
      <c r="B273" s="143"/>
      <c r="D273" s="144" t="s">
        <v>136</v>
      </c>
      <c r="E273" s="145" t="s">
        <v>1</v>
      </c>
      <c r="F273" s="146" t="s">
        <v>483</v>
      </c>
      <c r="H273" s="145" t="s">
        <v>1</v>
      </c>
      <c r="L273" s="143"/>
      <c r="M273" s="147"/>
      <c r="T273" s="148"/>
      <c r="AT273" s="145" t="s">
        <v>136</v>
      </c>
      <c r="AU273" s="145" t="s">
        <v>83</v>
      </c>
      <c r="AV273" s="12" t="s">
        <v>81</v>
      </c>
      <c r="AW273" s="12" t="s">
        <v>29</v>
      </c>
      <c r="AX273" s="12" t="s">
        <v>73</v>
      </c>
      <c r="AY273" s="145" t="s">
        <v>128</v>
      </c>
    </row>
    <row r="274" spans="2:65" s="13" customFormat="1" ht="20">
      <c r="B274" s="149"/>
      <c r="D274" s="144" t="s">
        <v>136</v>
      </c>
      <c r="E274" s="150" t="s">
        <v>1</v>
      </c>
      <c r="F274" s="151" t="s">
        <v>528</v>
      </c>
      <c r="H274" s="152">
        <v>94</v>
      </c>
      <c r="L274" s="149"/>
      <c r="M274" s="153"/>
      <c r="T274" s="154"/>
      <c r="AT274" s="150" t="s">
        <v>136</v>
      </c>
      <c r="AU274" s="150" t="s">
        <v>83</v>
      </c>
      <c r="AV274" s="13" t="s">
        <v>83</v>
      </c>
      <c r="AW274" s="13" t="s">
        <v>29</v>
      </c>
      <c r="AX274" s="13" t="s">
        <v>81</v>
      </c>
      <c r="AY274" s="150" t="s">
        <v>128</v>
      </c>
    </row>
    <row r="275" spans="2:65" s="1" customFormat="1" ht="37.75" customHeight="1">
      <c r="B275" s="129"/>
      <c r="C275" s="130" t="s">
        <v>529</v>
      </c>
      <c r="D275" s="130" t="s">
        <v>130</v>
      </c>
      <c r="E275" s="131" t="s">
        <v>530</v>
      </c>
      <c r="F275" s="132" t="s">
        <v>531</v>
      </c>
      <c r="G275" s="133" t="s">
        <v>452</v>
      </c>
      <c r="H275" s="134">
        <v>264.7</v>
      </c>
      <c r="I275" s="135"/>
      <c r="J275" s="135">
        <f>ROUND(I275*H275,2)</f>
        <v>0</v>
      </c>
      <c r="K275" s="136"/>
      <c r="L275" s="29"/>
      <c r="M275" s="137" t="s">
        <v>1</v>
      </c>
      <c r="N275" s="138" t="s">
        <v>38</v>
      </c>
      <c r="O275" s="139">
        <v>0.78700000000000003</v>
      </c>
      <c r="P275" s="139">
        <f>O275*H275</f>
        <v>208.31890000000001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AR275" s="141" t="s">
        <v>222</v>
      </c>
      <c r="AT275" s="141" t="s">
        <v>130</v>
      </c>
      <c r="AU275" s="141" t="s">
        <v>83</v>
      </c>
      <c r="AY275" s="17" t="s">
        <v>128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7" t="s">
        <v>81</v>
      </c>
      <c r="BK275" s="142">
        <f>ROUND(I275*H275,2)</f>
        <v>0</v>
      </c>
      <c r="BL275" s="17" t="s">
        <v>222</v>
      </c>
      <c r="BM275" s="141" t="s">
        <v>532</v>
      </c>
    </row>
    <row r="276" spans="2:65" s="12" customFormat="1">
      <c r="B276" s="143"/>
      <c r="D276" s="144" t="s">
        <v>136</v>
      </c>
      <c r="E276" s="145" t="s">
        <v>1</v>
      </c>
      <c r="F276" s="146" t="s">
        <v>485</v>
      </c>
      <c r="H276" s="145" t="s">
        <v>1</v>
      </c>
      <c r="L276" s="143"/>
      <c r="M276" s="147"/>
      <c r="T276" s="148"/>
      <c r="AT276" s="145" t="s">
        <v>136</v>
      </c>
      <c r="AU276" s="145" t="s">
        <v>83</v>
      </c>
      <c r="AV276" s="12" t="s">
        <v>81</v>
      </c>
      <c r="AW276" s="12" t="s">
        <v>29</v>
      </c>
      <c r="AX276" s="12" t="s">
        <v>73</v>
      </c>
      <c r="AY276" s="145" t="s">
        <v>128</v>
      </c>
    </row>
    <row r="277" spans="2:65" s="13" customFormat="1">
      <c r="B277" s="149"/>
      <c r="D277" s="144" t="s">
        <v>136</v>
      </c>
      <c r="E277" s="150" t="s">
        <v>1</v>
      </c>
      <c r="F277" s="151" t="s">
        <v>533</v>
      </c>
      <c r="H277" s="152">
        <v>3.9</v>
      </c>
      <c r="L277" s="149"/>
      <c r="M277" s="153"/>
      <c r="T277" s="154"/>
      <c r="AT277" s="150" t="s">
        <v>136</v>
      </c>
      <c r="AU277" s="150" t="s">
        <v>83</v>
      </c>
      <c r="AV277" s="13" t="s">
        <v>83</v>
      </c>
      <c r="AW277" s="13" t="s">
        <v>29</v>
      </c>
      <c r="AX277" s="13" t="s">
        <v>73</v>
      </c>
      <c r="AY277" s="150" t="s">
        <v>128</v>
      </c>
    </row>
    <row r="278" spans="2:65" s="12" customFormat="1">
      <c r="B278" s="143"/>
      <c r="D278" s="144" t="s">
        <v>136</v>
      </c>
      <c r="E278" s="145" t="s">
        <v>1</v>
      </c>
      <c r="F278" s="146" t="s">
        <v>488</v>
      </c>
      <c r="H278" s="145" t="s">
        <v>1</v>
      </c>
      <c r="L278" s="143"/>
      <c r="M278" s="147"/>
      <c r="T278" s="148"/>
      <c r="AT278" s="145" t="s">
        <v>136</v>
      </c>
      <c r="AU278" s="145" t="s">
        <v>83</v>
      </c>
      <c r="AV278" s="12" t="s">
        <v>81</v>
      </c>
      <c r="AW278" s="12" t="s">
        <v>29</v>
      </c>
      <c r="AX278" s="12" t="s">
        <v>73</v>
      </c>
      <c r="AY278" s="145" t="s">
        <v>128</v>
      </c>
    </row>
    <row r="279" spans="2:65" s="13" customFormat="1" ht="20">
      <c r="B279" s="149"/>
      <c r="D279" s="144" t="s">
        <v>136</v>
      </c>
      <c r="E279" s="150" t="s">
        <v>1</v>
      </c>
      <c r="F279" s="151" t="s">
        <v>534</v>
      </c>
      <c r="H279" s="152">
        <v>115.9</v>
      </c>
      <c r="L279" s="149"/>
      <c r="M279" s="153"/>
      <c r="T279" s="154"/>
      <c r="AT279" s="150" t="s">
        <v>136</v>
      </c>
      <c r="AU279" s="150" t="s">
        <v>83</v>
      </c>
      <c r="AV279" s="13" t="s">
        <v>83</v>
      </c>
      <c r="AW279" s="13" t="s">
        <v>29</v>
      </c>
      <c r="AX279" s="13" t="s">
        <v>73</v>
      </c>
      <c r="AY279" s="150" t="s">
        <v>128</v>
      </c>
    </row>
    <row r="280" spans="2:65" s="13" customFormat="1" ht="20">
      <c r="B280" s="149"/>
      <c r="D280" s="144" t="s">
        <v>136</v>
      </c>
      <c r="E280" s="150" t="s">
        <v>1</v>
      </c>
      <c r="F280" s="151" t="s">
        <v>535</v>
      </c>
      <c r="H280" s="152">
        <v>144.9</v>
      </c>
      <c r="L280" s="149"/>
      <c r="M280" s="153"/>
      <c r="T280" s="154"/>
      <c r="AT280" s="150" t="s">
        <v>136</v>
      </c>
      <c r="AU280" s="150" t="s">
        <v>83</v>
      </c>
      <c r="AV280" s="13" t="s">
        <v>83</v>
      </c>
      <c r="AW280" s="13" t="s">
        <v>29</v>
      </c>
      <c r="AX280" s="13" t="s">
        <v>73</v>
      </c>
      <c r="AY280" s="150" t="s">
        <v>128</v>
      </c>
    </row>
    <row r="281" spans="2:65" s="14" customFormat="1">
      <c r="B281" s="155"/>
      <c r="D281" s="144" t="s">
        <v>136</v>
      </c>
      <c r="E281" s="156" t="s">
        <v>1</v>
      </c>
      <c r="F281" s="157" t="s">
        <v>140</v>
      </c>
      <c r="H281" s="158">
        <v>264.70000000000005</v>
      </c>
      <c r="L281" s="155"/>
      <c r="M281" s="159"/>
      <c r="T281" s="160"/>
      <c r="AT281" s="156" t="s">
        <v>136</v>
      </c>
      <c r="AU281" s="156" t="s">
        <v>83</v>
      </c>
      <c r="AV281" s="14" t="s">
        <v>134</v>
      </c>
      <c r="AW281" s="14" t="s">
        <v>29</v>
      </c>
      <c r="AX281" s="14" t="s">
        <v>81</v>
      </c>
      <c r="AY281" s="156" t="s">
        <v>128</v>
      </c>
    </row>
    <row r="282" spans="2:65" s="1" customFormat="1" ht="21.75" customHeight="1">
      <c r="B282" s="129"/>
      <c r="C282" s="161" t="s">
        <v>536</v>
      </c>
      <c r="D282" s="161" t="s">
        <v>209</v>
      </c>
      <c r="E282" s="162" t="s">
        <v>537</v>
      </c>
      <c r="F282" s="163" t="s">
        <v>538</v>
      </c>
      <c r="G282" s="164" t="s">
        <v>160</v>
      </c>
      <c r="H282" s="165">
        <v>9.68</v>
      </c>
      <c r="I282" s="166"/>
      <c r="J282" s="166">
        <f>ROUND(I282*H282,2)</f>
        <v>0</v>
      </c>
      <c r="K282" s="167"/>
      <c r="L282" s="168"/>
      <c r="M282" s="169" t="s">
        <v>1</v>
      </c>
      <c r="N282" s="170" t="s">
        <v>38</v>
      </c>
      <c r="O282" s="139">
        <v>0</v>
      </c>
      <c r="P282" s="139">
        <f>O282*H282</f>
        <v>0</v>
      </c>
      <c r="Q282" s="139">
        <v>0.55000000000000004</v>
      </c>
      <c r="R282" s="139">
        <f>Q282*H282</f>
        <v>5.3239999999999998</v>
      </c>
      <c r="S282" s="139">
        <v>0</v>
      </c>
      <c r="T282" s="140">
        <f>S282*H282</f>
        <v>0</v>
      </c>
      <c r="AR282" s="141" t="s">
        <v>298</v>
      </c>
      <c r="AT282" s="141" t="s">
        <v>209</v>
      </c>
      <c r="AU282" s="141" t="s">
        <v>83</v>
      </c>
      <c r="AY282" s="17" t="s">
        <v>128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7" t="s">
        <v>81</v>
      </c>
      <c r="BK282" s="142">
        <f>ROUND(I282*H282,2)</f>
        <v>0</v>
      </c>
      <c r="BL282" s="17" t="s">
        <v>222</v>
      </c>
      <c r="BM282" s="141" t="s">
        <v>539</v>
      </c>
    </row>
    <row r="283" spans="2:65" s="12" customFormat="1">
      <c r="B283" s="143"/>
      <c r="D283" s="144" t="s">
        <v>136</v>
      </c>
      <c r="E283" s="145" t="s">
        <v>1</v>
      </c>
      <c r="F283" s="146" t="s">
        <v>500</v>
      </c>
      <c r="H283" s="145" t="s">
        <v>1</v>
      </c>
      <c r="L283" s="143"/>
      <c r="M283" s="147"/>
      <c r="T283" s="148"/>
      <c r="AT283" s="145" t="s">
        <v>136</v>
      </c>
      <c r="AU283" s="145" t="s">
        <v>83</v>
      </c>
      <c r="AV283" s="12" t="s">
        <v>81</v>
      </c>
      <c r="AW283" s="12" t="s">
        <v>29</v>
      </c>
      <c r="AX283" s="12" t="s">
        <v>73</v>
      </c>
      <c r="AY283" s="145" t="s">
        <v>128</v>
      </c>
    </row>
    <row r="284" spans="2:65" s="13" customFormat="1">
      <c r="B284" s="149"/>
      <c r="D284" s="144" t="s">
        <v>136</v>
      </c>
      <c r="E284" s="150" t="s">
        <v>1</v>
      </c>
      <c r="F284" s="151" t="s">
        <v>501</v>
      </c>
      <c r="H284" s="152">
        <v>1.41</v>
      </c>
      <c r="L284" s="149"/>
      <c r="M284" s="153"/>
      <c r="T284" s="154"/>
      <c r="AT284" s="150" t="s">
        <v>136</v>
      </c>
      <c r="AU284" s="150" t="s">
        <v>83</v>
      </c>
      <c r="AV284" s="13" t="s">
        <v>83</v>
      </c>
      <c r="AW284" s="13" t="s">
        <v>29</v>
      </c>
      <c r="AX284" s="13" t="s">
        <v>73</v>
      </c>
      <c r="AY284" s="150" t="s">
        <v>128</v>
      </c>
    </row>
    <row r="285" spans="2:65" s="13" customFormat="1">
      <c r="B285" s="149"/>
      <c r="D285" s="144" t="s">
        <v>136</v>
      </c>
      <c r="E285" s="150" t="s">
        <v>1</v>
      </c>
      <c r="F285" s="151" t="s">
        <v>502</v>
      </c>
      <c r="H285" s="152">
        <v>8.7999999999999995E-2</v>
      </c>
      <c r="L285" s="149"/>
      <c r="M285" s="153"/>
      <c r="T285" s="154"/>
      <c r="AT285" s="150" t="s">
        <v>136</v>
      </c>
      <c r="AU285" s="150" t="s">
        <v>83</v>
      </c>
      <c r="AV285" s="13" t="s">
        <v>83</v>
      </c>
      <c r="AW285" s="13" t="s">
        <v>29</v>
      </c>
      <c r="AX285" s="13" t="s">
        <v>73</v>
      </c>
      <c r="AY285" s="150" t="s">
        <v>128</v>
      </c>
    </row>
    <row r="286" spans="2:65" s="15" customFormat="1">
      <c r="B286" s="174"/>
      <c r="D286" s="144" t="s">
        <v>136</v>
      </c>
      <c r="E286" s="175" t="s">
        <v>1</v>
      </c>
      <c r="F286" s="176" t="s">
        <v>487</v>
      </c>
      <c r="H286" s="177">
        <v>1.498</v>
      </c>
      <c r="L286" s="174"/>
      <c r="M286" s="178"/>
      <c r="T286" s="179"/>
      <c r="AT286" s="175" t="s">
        <v>136</v>
      </c>
      <c r="AU286" s="175" t="s">
        <v>83</v>
      </c>
      <c r="AV286" s="15" t="s">
        <v>148</v>
      </c>
      <c r="AW286" s="15" t="s">
        <v>29</v>
      </c>
      <c r="AX286" s="15" t="s">
        <v>73</v>
      </c>
      <c r="AY286" s="175" t="s">
        <v>128</v>
      </c>
    </row>
    <row r="287" spans="2:65" s="12" customFormat="1">
      <c r="B287" s="143"/>
      <c r="D287" s="144" t="s">
        <v>136</v>
      </c>
      <c r="E287" s="145" t="s">
        <v>1</v>
      </c>
      <c r="F287" s="146" t="s">
        <v>503</v>
      </c>
      <c r="H287" s="145" t="s">
        <v>1</v>
      </c>
      <c r="L287" s="143"/>
      <c r="M287" s="147"/>
      <c r="T287" s="148"/>
      <c r="AT287" s="145" t="s">
        <v>136</v>
      </c>
      <c r="AU287" s="145" t="s">
        <v>83</v>
      </c>
      <c r="AV287" s="12" t="s">
        <v>81</v>
      </c>
      <c r="AW287" s="12" t="s">
        <v>29</v>
      </c>
      <c r="AX287" s="12" t="s">
        <v>73</v>
      </c>
      <c r="AY287" s="145" t="s">
        <v>128</v>
      </c>
    </row>
    <row r="288" spans="2:65" s="12" customFormat="1">
      <c r="B288" s="143"/>
      <c r="D288" s="144" t="s">
        <v>136</v>
      </c>
      <c r="E288" s="145" t="s">
        <v>1</v>
      </c>
      <c r="F288" s="146" t="s">
        <v>504</v>
      </c>
      <c r="H288" s="145" t="s">
        <v>1</v>
      </c>
      <c r="L288" s="143"/>
      <c r="M288" s="147"/>
      <c r="T288" s="148"/>
      <c r="AT288" s="145" t="s">
        <v>136</v>
      </c>
      <c r="AU288" s="145" t="s">
        <v>83</v>
      </c>
      <c r="AV288" s="12" t="s">
        <v>81</v>
      </c>
      <c r="AW288" s="12" t="s">
        <v>29</v>
      </c>
      <c r="AX288" s="12" t="s">
        <v>73</v>
      </c>
      <c r="AY288" s="145" t="s">
        <v>128</v>
      </c>
    </row>
    <row r="289" spans="2:65" s="13" customFormat="1" ht="20">
      <c r="B289" s="149"/>
      <c r="D289" s="144" t="s">
        <v>136</v>
      </c>
      <c r="E289" s="150" t="s">
        <v>1</v>
      </c>
      <c r="F289" s="151" t="s">
        <v>505</v>
      </c>
      <c r="H289" s="152">
        <v>3.2450000000000001</v>
      </c>
      <c r="L289" s="149"/>
      <c r="M289" s="153"/>
      <c r="T289" s="154"/>
      <c r="AT289" s="150" t="s">
        <v>136</v>
      </c>
      <c r="AU289" s="150" t="s">
        <v>83</v>
      </c>
      <c r="AV289" s="13" t="s">
        <v>83</v>
      </c>
      <c r="AW289" s="13" t="s">
        <v>29</v>
      </c>
      <c r="AX289" s="13" t="s">
        <v>73</v>
      </c>
      <c r="AY289" s="150" t="s">
        <v>128</v>
      </c>
    </row>
    <row r="290" spans="2:65" s="13" customFormat="1" ht="30">
      <c r="B290" s="149"/>
      <c r="D290" s="144" t="s">
        <v>136</v>
      </c>
      <c r="E290" s="150" t="s">
        <v>1</v>
      </c>
      <c r="F290" s="151" t="s">
        <v>506</v>
      </c>
      <c r="H290" s="152">
        <v>4.0570000000000004</v>
      </c>
      <c r="L290" s="149"/>
      <c r="M290" s="153"/>
      <c r="T290" s="154"/>
      <c r="AT290" s="150" t="s">
        <v>136</v>
      </c>
      <c r="AU290" s="150" t="s">
        <v>83</v>
      </c>
      <c r="AV290" s="13" t="s">
        <v>83</v>
      </c>
      <c r="AW290" s="13" t="s">
        <v>29</v>
      </c>
      <c r="AX290" s="13" t="s">
        <v>73</v>
      </c>
      <c r="AY290" s="150" t="s">
        <v>128</v>
      </c>
    </row>
    <row r="291" spans="2:65" s="15" customFormat="1">
      <c r="B291" s="174"/>
      <c r="D291" s="144" t="s">
        <v>136</v>
      </c>
      <c r="E291" s="175" t="s">
        <v>1</v>
      </c>
      <c r="F291" s="176" t="s">
        <v>487</v>
      </c>
      <c r="H291" s="177">
        <v>7.3020000000000005</v>
      </c>
      <c r="L291" s="174"/>
      <c r="M291" s="178"/>
      <c r="T291" s="179"/>
      <c r="AT291" s="175" t="s">
        <v>136</v>
      </c>
      <c r="AU291" s="175" t="s">
        <v>83</v>
      </c>
      <c r="AV291" s="15" t="s">
        <v>148</v>
      </c>
      <c r="AW291" s="15" t="s">
        <v>29</v>
      </c>
      <c r="AX291" s="15" t="s">
        <v>73</v>
      </c>
      <c r="AY291" s="175" t="s">
        <v>128</v>
      </c>
    </row>
    <row r="292" spans="2:65" s="14" customFormat="1">
      <c r="B292" s="155"/>
      <c r="D292" s="144" t="s">
        <v>136</v>
      </c>
      <c r="E292" s="156" t="s">
        <v>1</v>
      </c>
      <c r="F292" s="157" t="s">
        <v>140</v>
      </c>
      <c r="H292" s="158">
        <v>8.8000000000000007</v>
      </c>
      <c r="L292" s="155"/>
      <c r="M292" s="159"/>
      <c r="T292" s="160"/>
      <c r="AT292" s="156" t="s">
        <v>136</v>
      </c>
      <c r="AU292" s="156" t="s">
        <v>83</v>
      </c>
      <c r="AV292" s="14" t="s">
        <v>134</v>
      </c>
      <c r="AW292" s="14" t="s">
        <v>29</v>
      </c>
      <c r="AX292" s="14" t="s">
        <v>81</v>
      </c>
      <c r="AY292" s="156" t="s">
        <v>128</v>
      </c>
    </row>
    <row r="293" spans="2:65" s="13" customFormat="1">
      <c r="B293" s="149"/>
      <c r="D293" s="144" t="s">
        <v>136</v>
      </c>
      <c r="F293" s="151" t="s">
        <v>540</v>
      </c>
      <c r="H293" s="152">
        <v>9.68</v>
      </c>
      <c r="L293" s="149"/>
      <c r="M293" s="153"/>
      <c r="T293" s="154"/>
      <c r="AT293" s="150" t="s">
        <v>136</v>
      </c>
      <c r="AU293" s="150" t="s">
        <v>83</v>
      </c>
      <c r="AV293" s="13" t="s">
        <v>83</v>
      </c>
      <c r="AW293" s="13" t="s">
        <v>3</v>
      </c>
      <c r="AX293" s="13" t="s">
        <v>81</v>
      </c>
      <c r="AY293" s="150" t="s">
        <v>128</v>
      </c>
    </row>
    <row r="294" spans="2:65" s="1" customFormat="1" ht="24.15" customHeight="1">
      <c r="B294" s="129"/>
      <c r="C294" s="130" t="s">
        <v>541</v>
      </c>
      <c r="D294" s="130" t="s">
        <v>130</v>
      </c>
      <c r="E294" s="131" t="s">
        <v>542</v>
      </c>
      <c r="F294" s="132" t="s">
        <v>543</v>
      </c>
      <c r="G294" s="133" t="s">
        <v>160</v>
      </c>
      <c r="H294" s="134">
        <v>8.8000000000000007</v>
      </c>
      <c r="I294" s="135"/>
      <c r="J294" s="135">
        <f>ROUND(I294*H294,2)</f>
        <v>0</v>
      </c>
      <c r="K294" s="136"/>
      <c r="L294" s="29"/>
      <c r="M294" s="137" t="s">
        <v>1</v>
      </c>
      <c r="N294" s="138" t="s">
        <v>38</v>
      </c>
      <c r="O294" s="139">
        <v>0</v>
      </c>
      <c r="P294" s="139">
        <f>O294*H294</f>
        <v>0</v>
      </c>
      <c r="Q294" s="139">
        <v>2.248E-2</v>
      </c>
      <c r="R294" s="139">
        <f>Q294*H294</f>
        <v>0.19782400000000003</v>
      </c>
      <c r="S294" s="139">
        <v>0</v>
      </c>
      <c r="T294" s="140">
        <f>S294*H294</f>
        <v>0</v>
      </c>
      <c r="AR294" s="141" t="s">
        <v>222</v>
      </c>
      <c r="AT294" s="141" t="s">
        <v>130</v>
      </c>
      <c r="AU294" s="141" t="s">
        <v>83</v>
      </c>
      <c r="AY294" s="17" t="s">
        <v>128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7" t="s">
        <v>81</v>
      </c>
      <c r="BK294" s="142">
        <f>ROUND(I294*H294,2)</f>
        <v>0</v>
      </c>
      <c r="BL294" s="17" t="s">
        <v>222</v>
      </c>
      <c r="BM294" s="141" t="s">
        <v>544</v>
      </c>
    </row>
    <row r="295" spans="2:65" s="12" customFormat="1">
      <c r="B295" s="143"/>
      <c r="D295" s="144" t="s">
        <v>136</v>
      </c>
      <c r="E295" s="145" t="s">
        <v>1</v>
      </c>
      <c r="F295" s="146" t="s">
        <v>500</v>
      </c>
      <c r="H295" s="145" t="s">
        <v>1</v>
      </c>
      <c r="L295" s="143"/>
      <c r="M295" s="147"/>
      <c r="T295" s="148"/>
      <c r="AT295" s="145" t="s">
        <v>136</v>
      </c>
      <c r="AU295" s="145" t="s">
        <v>83</v>
      </c>
      <c r="AV295" s="12" t="s">
        <v>81</v>
      </c>
      <c r="AW295" s="12" t="s">
        <v>29</v>
      </c>
      <c r="AX295" s="12" t="s">
        <v>73</v>
      </c>
      <c r="AY295" s="145" t="s">
        <v>128</v>
      </c>
    </row>
    <row r="296" spans="2:65" s="13" customFormat="1">
      <c r="B296" s="149"/>
      <c r="D296" s="144" t="s">
        <v>136</v>
      </c>
      <c r="E296" s="150" t="s">
        <v>1</v>
      </c>
      <c r="F296" s="151" t="s">
        <v>501</v>
      </c>
      <c r="H296" s="152">
        <v>1.41</v>
      </c>
      <c r="L296" s="149"/>
      <c r="M296" s="153"/>
      <c r="T296" s="154"/>
      <c r="AT296" s="150" t="s">
        <v>136</v>
      </c>
      <c r="AU296" s="150" t="s">
        <v>83</v>
      </c>
      <c r="AV296" s="13" t="s">
        <v>83</v>
      </c>
      <c r="AW296" s="13" t="s">
        <v>29</v>
      </c>
      <c r="AX296" s="13" t="s">
        <v>73</v>
      </c>
      <c r="AY296" s="150" t="s">
        <v>128</v>
      </c>
    </row>
    <row r="297" spans="2:65" s="13" customFormat="1">
      <c r="B297" s="149"/>
      <c r="D297" s="144" t="s">
        <v>136</v>
      </c>
      <c r="E297" s="150" t="s">
        <v>1</v>
      </c>
      <c r="F297" s="151" t="s">
        <v>502</v>
      </c>
      <c r="H297" s="152">
        <v>8.7999999999999995E-2</v>
      </c>
      <c r="L297" s="149"/>
      <c r="M297" s="153"/>
      <c r="T297" s="154"/>
      <c r="AT297" s="150" t="s">
        <v>136</v>
      </c>
      <c r="AU297" s="150" t="s">
        <v>83</v>
      </c>
      <c r="AV297" s="13" t="s">
        <v>83</v>
      </c>
      <c r="AW297" s="13" t="s">
        <v>29</v>
      </c>
      <c r="AX297" s="13" t="s">
        <v>73</v>
      </c>
      <c r="AY297" s="150" t="s">
        <v>128</v>
      </c>
    </row>
    <row r="298" spans="2:65" s="15" customFormat="1">
      <c r="B298" s="174"/>
      <c r="D298" s="144" t="s">
        <v>136</v>
      </c>
      <c r="E298" s="175" t="s">
        <v>1</v>
      </c>
      <c r="F298" s="176" t="s">
        <v>487</v>
      </c>
      <c r="H298" s="177">
        <v>1.498</v>
      </c>
      <c r="L298" s="174"/>
      <c r="M298" s="178"/>
      <c r="T298" s="179"/>
      <c r="AT298" s="175" t="s">
        <v>136</v>
      </c>
      <c r="AU298" s="175" t="s">
        <v>83</v>
      </c>
      <c r="AV298" s="15" t="s">
        <v>148</v>
      </c>
      <c r="AW298" s="15" t="s">
        <v>29</v>
      </c>
      <c r="AX298" s="15" t="s">
        <v>73</v>
      </c>
      <c r="AY298" s="175" t="s">
        <v>128</v>
      </c>
    </row>
    <row r="299" spans="2:65" s="12" customFormat="1">
      <c r="B299" s="143"/>
      <c r="D299" s="144" t="s">
        <v>136</v>
      </c>
      <c r="E299" s="145" t="s">
        <v>1</v>
      </c>
      <c r="F299" s="146" t="s">
        <v>503</v>
      </c>
      <c r="H299" s="145" t="s">
        <v>1</v>
      </c>
      <c r="L299" s="143"/>
      <c r="M299" s="147"/>
      <c r="T299" s="148"/>
      <c r="AT299" s="145" t="s">
        <v>136</v>
      </c>
      <c r="AU299" s="145" t="s">
        <v>83</v>
      </c>
      <c r="AV299" s="12" t="s">
        <v>81</v>
      </c>
      <c r="AW299" s="12" t="s">
        <v>29</v>
      </c>
      <c r="AX299" s="12" t="s">
        <v>73</v>
      </c>
      <c r="AY299" s="145" t="s">
        <v>128</v>
      </c>
    </row>
    <row r="300" spans="2:65" s="12" customFormat="1">
      <c r="B300" s="143"/>
      <c r="D300" s="144" t="s">
        <v>136</v>
      </c>
      <c r="E300" s="145" t="s">
        <v>1</v>
      </c>
      <c r="F300" s="146" t="s">
        <v>504</v>
      </c>
      <c r="H300" s="145" t="s">
        <v>1</v>
      </c>
      <c r="L300" s="143"/>
      <c r="M300" s="147"/>
      <c r="T300" s="148"/>
      <c r="AT300" s="145" t="s">
        <v>136</v>
      </c>
      <c r="AU300" s="145" t="s">
        <v>83</v>
      </c>
      <c r="AV300" s="12" t="s">
        <v>81</v>
      </c>
      <c r="AW300" s="12" t="s">
        <v>29</v>
      </c>
      <c r="AX300" s="12" t="s">
        <v>73</v>
      </c>
      <c r="AY300" s="145" t="s">
        <v>128</v>
      </c>
    </row>
    <row r="301" spans="2:65" s="13" customFormat="1" ht="20">
      <c r="B301" s="149"/>
      <c r="D301" s="144" t="s">
        <v>136</v>
      </c>
      <c r="E301" s="150" t="s">
        <v>1</v>
      </c>
      <c r="F301" s="151" t="s">
        <v>505</v>
      </c>
      <c r="H301" s="152">
        <v>3.2450000000000001</v>
      </c>
      <c r="L301" s="149"/>
      <c r="M301" s="153"/>
      <c r="T301" s="154"/>
      <c r="AT301" s="150" t="s">
        <v>136</v>
      </c>
      <c r="AU301" s="150" t="s">
        <v>83</v>
      </c>
      <c r="AV301" s="13" t="s">
        <v>83</v>
      </c>
      <c r="AW301" s="13" t="s">
        <v>29</v>
      </c>
      <c r="AX301" s="13" t="s">
        <v>73</v>
      </c>
      <c r="AY301" s="150" t="s">
        <v>128</v>
      </c>
    </row>
    <row r="302" spans="2:65" s="13" customFormat="1" ht="30">
      <c r="B302" s="149"/>
      <c r="D302" s="144" t="s">
        <v>136</v>
      </c>
      <c r="E302" s="150" t="s">
        <v>1</v>
      </c>
      <c r="F302" s="151" t="s">
        <v>506</v>
      </c>
      <c r="H302" s="152">
        <v>4.0570000000000004</v>
      </c>
      <c r="L302" s="149"/>
      <c r="M302" s="153"/>
      <c r="T302" s="154"/>
      <c r="AT302" s="150" t="s">
        <v>136</v>
      </c>
      <c r="AU302" s="150" t="s">
        <v>83</v>
      </c>
      <c r="AV302" s="13" t="s">
        <v>83</v>
      </c>
      <c r="AW302" s="13" t="s">
        <v>29</v>
      </c>
      <c r="AX302" s="13" t="s">
        <v>73</v>
      </c>
      <c r="AY302" s="150" t="s">
        <v>128</v>
      </c>
    </row>
    <row r="303" spans="2:65" s="15" customFormat="1">
      <c r="B303" s="174"/>
      <c r="D303" s="144" t="s">
        <v>136</v>
      </c>
      <c r="E303" s="175" t="s">
        <v>1</v>
      </c>
      <c r="F303" s="176" t="s">
        <v>487</v>
      </c>
      <c r="H303" s="177">
        <v>7.3020000000000005</v>
      </c>
      <c r="L303" s="174"/>
      <c r="M303" s="178"/>
      <c r="T303" s="179"/>
      <c r="AT303" s="175" t="s">
        <v>136</v>
      </c>
      <c r="AU303" s="175" t="s">
        <v>83</v>
      </c>
      <c r="AV303" s="15" t="s">
        <v>148</v>
      </c>
      <c r="AW303" s="15" t="s">
        <v>29</v>
      </c>
      <c r="AX303" s="15" t="s">
        <v>73</v>
      </c>
      <c r="AY303" s="175" t="s">
        <v>128</v>
      </c>
    </row>
    <row r="304" spans="2:65" s="14" customFormat="1">
      <c r="B304" s="155"/>
      <c r="D304" s="144" t="s">
        <v>136</v>
      </c>
      <c r="E304" s="156" t="s">
        <v>1</v>
      </c>
      <c r="F304" s="157" t="s">
        <v>140</v>
      </c>
      <c r="H304" s="158">
        <v>8.8000000000000007</v>
      </c>
      <c r="L304" s="155"/>
      <c r="M304" s="159"/>
      <c r="T304" s="160"/>
      <c r="AT304" s="156" t="s">
        <v>136</v>
      </c>
      <c r="AU304" s="156" t="s">
        <v>83</v>
      </c>
      <c r="AV304" s="14" t="s">
        <v>134</v>
      </c>
      <c r="AW304" s="14" t="s">
        <v>29</v>
      </c>
      <c r="AX304" s="14" t="s">
        <v>81</v>
      </c>
      <c r="AY304" s="156" t="s">
        <v>128</v>
      </c>
    </row>
    <row r="305" spans="2:65" s="1" customFormat="1" ht="24.15" customHeight="1">
      <c r="B305" s="129"/>
      <c r="C305" s="130" t="s">
        <v>545</v>
      </c>
      <c r="D305" s="130" t="s">
        <v>130</v>
      </c>
      <c r="E305" s="131" t="s">
        <v>546</v>
      </c>
      <c r="F305" s="132" t="s">
        <v>547</v>
      </c>
      <c r="G305" s="133" t="s">
        <v>306</v>
      </c>
      <c r="H305" s="134"/>
      <c r="I305" s="135"/>
      <c r="J305" s="135">
        <f>ROUND(I305*H305,2)</f>
        <v>0</v>
      </c>
      <c r="K305" s="136"/>
      <c r="L305" s="29"/>
      <c r="M305" s="137" t="s">
        <v>1</v>
      </c>
      <c r="N305" s="138" t="s">
        <v>38</v>
      </c>
      <c r="O305" s="139">
        <v>0</v>
      </c>
      <c r="P305" s="139">
        <f>O305*H305</f>
        <v>0</v>
      </c>
      <c r="Q305" s="139">
        <v>0</v>
      </c>
      <c r="R305" s="139">
        <f>Q305*H305</f>
        <v>0</v>
      </c>
      <c r="S305" s="139">
        <v>0</v>
      </c>
      <c r="T305" s="140">
        <f>S305*H305</f>
        <v>0</v>
      </c>
      <c r="AR305" s="141" t="s">
        <v>222</v>
      </c>
      <c r="AT305" s="141" t="s">
        <v>130</v>
      </c>
      <c r="AU305" s="141" t="s">
        <v>83</v>
      </c>
      <c r="AY305" s="17" t="s">
        <v>128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7" t="s">
        <v>81</v>
      </c>
      <c r="BK305" s="142">
        <f>ROUND(I305*H305,2)</f>
        <v>0</v>
      </c>
      <c r="BL305" s="17" t="s">
        <v>222</v>
      </c>
      <c r="BM305" s="141" t="s">
        <v>548</v>
      </c>
    </row>
    <row r="306" spans="2:65" s="11" customFormat="1" ht="22.75" customHeight="1">
      <c r="B306" s="118"/>
      <c r="D306" s="119" t="s">
        <v>72</v>
      </c>
      <c r="E306" s="127" t="s">
        <v>549</v>
      </c>
      <c r="F306" s="127" t="s">
        <v>550</v>
      </c>
      <c r="J306" s="128">
        <f>BK306</f>
        <v>0</v>
      </c>
      <c r="L306" s="118"/>
      <c r="M306" s="122"/>
      <c r="P306" s="123">
        <f>SUM(P307:P331)</f>
        <v>0</v>
      </c>
      <c r="R306" s="123">
        <f>SUM(R307:R331)</f>
        <v>0</v>
      </c>
      <c r="T306" s="124">
        <f>SUM(T307:T331)</f>
        <v>0</v>
      </c>
      <c r="AR306" s="119" t="s">
        <v>83</v>
      </c>
      <c r="AT306" s="125" t="s">
        <v>72</v>
      </c>
      <c r="AU306" s="125" t="s">
        <v>81</v>
      </c>
      <c r="AY306" s="119" t="s">
        <v>128</v>
      </c>
      <c r="BK306" s="126">
        <f>SUM(BK307:BK331)</f>
        <v>0</v>
      </c>
    </row>
    <row r="307" spans="2:65" s="1" customFormat="1" ht="24.15" customHeight="1">
      <c r="B307" s="129"/>
      <c r="C307" s="130" t="s">
        <v>551</v>
      </c>
      <c r="D307" s="130" t="s">
        <v>130</v>
      </c>
      <c r="E307" s="131" t="s">
        <v>552</v>
      </c>
      <c r="F307" s="132" t="s">
        <v>553</v>
      </c>
      <c r="G307" s="133" t="s">
        <v>554</v>
      </c>
      <c r="H307" s="134">
        <v>5681</v>
      </c>
      <c r="I307" s="135"/>
      <c r="J307" s="135">
        <f>ROUND(I307*H307,2)</f>
        <v>0</v>
      </c>
      <c r="K307" s="136"/>
      <c r="L307" s="29"/>
      <c r="M307" s="137" t="s">
        <v>1</v>
      </c>
      <c r="N307" s="138" t="s">
        <v>38</v>
      </c>
      <c r="O307" s="139">
        <v>0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222</v>
      </c>
      <c r="AT307" s="141" t="s">
        <v>130</v>
      </c>
      <c r="AU307" s="141" t="s">
        <v>83</v>
      </c>
      <c r="AY307" s="17" t="s">
        <v>128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7" t="s">
        <v>81</v>
      </c>
      <c r="BK307" s="142">
        <f>ROUND(I307*H307,2)</f>
        <v>0</v>
      </c>
      <c r="BL307" s="17" t="s">
        <v>222</v>
      </c>
      <c r="BM307" s="141" t="s">
        <v>555</v>
      </c>
    </row>
    <row r="308" spans="2:65" s="13" customFormat="1">
      <c r="B308" s="149"/>
      <c r="D308" s="144" t="s">
        <v>136</v>
      </c>
      <c r="E308" s="150" t="s">
        <v>1</v>
      </c>
      <c r="F308" s="151" t="s">
        <v>556</v>
      </c>
      <c r="H308" s="152">
        <v>4786</v>
      </c>
      <c r="L308" s="149"/>
      <c r="M308" s="153"/>
      <c r="T308" s="154"/>
      <c r="AT308" s="150" t="s">
        <v>136</v>
      </c>
      <c r="AU308" s="150" t="s">
        <v>83</v>
      </c>
      <c r="AV308" s="13" t="s">
        <v>83</v>
      </c>
      <c r="AW308" s="13" t="s">
        <v>29</v>
      </c>
      <c r="AX308" s="13" t="s">
        <v>73</v>
      </c>
      <c r="AY308" s="150" t="s">
        <v>128</v>
      </c>
    </row>
    <row r="309" spans="2:65" s="13" customFormat="1">
      <c r="B309" s="149"/>
      <c r="D309" s="144" t="s">
        <v>136</v>
      </c>
      <c r="E309" s="150" t="s">
        <v>1</v>
      </c>
      <c r="F309" s="151" t="s">
        <v>557</v>
      </c>
      <c r="H309" s="152">
        <v>895</v>
      </c>
      <c r="L309" s="149"/>
      <c r="M309" s="153"/>
      <c r="T309" s="154"/>
      <c r="AT309" s="150" t="s">
        <v>136</v>
      </c>
      <c r="AU309" s="150" t="s">
        <v>83</v>
      </c>
      <c r="AV309" s="13" t="s">
        <v>83</v>
      </c>
      <c r="AW309" s="13" t="s">
        <v>29</v>
      </c>
      <c r="AX309" s="13" t="s">
        <v>73</v>
      </c>
      <c r="AY309" s="150" t="s">
        <v>128</v>
      </c>
    </row>
    <row r="310" spans="2:65" s="14" customFormat="1">
      <c r="B310" s="155"/>
      <c r="D310" s="144" t="s">
        <v>136</v>
      </c>
      <c r="E310" s="156" t="s">
        <v>1</v>
      </c>
      <c r="F310" s="157" t="s">
        <v>140</v>
      </c>
      <c r="H310" s="158">
        <v>5681</v>
      </c>
      <c r="L310" s="155"/>
      <c r="M310" s="159"/>
      <c r="T310" s="160"/>
      <c r="AT310" s="156" t="s">
        <v>136</v>
      </c>
      <c r="AU310" s="156" t="s">
        <v>83</v>
      </c>
      <c r="AV310" s="14" t="s">
        <v>134</v>
      </c>
      <c r="AW310" s="14" t="s">
        <v>29</v>
      </c>
      <c r="AX310" s="14" t="s">
        <v>81</v>
      </c>
      <c r="AY310" s="156" t="s">
        <v>128</v>
      </c>
    </row>
    <row r="311" spans="2:65" s="1" customFormat="1" ht="24.15" customHeight="1">
      <c r="B311" s="129"/>
      <c r="C311" s="130" t="s">
        <v>558</v>
      </c>
      <c r="D311" s="130" t="s">
        <v>130</v>
      </c>
      <c r="E311" s="131" t="s">
        <v>559</v>
      </c>
      <c r="F311" s="132" t="s">
        <v>560</v>
      </c>
      <c r="G311" s="133" t="s">
        <v>452</v>
      </c>
      <c r="H311" s="134">
        <v>14.2</v>
      </c>
      <c r="I311" s="135"/>
      <c r="J311" s="135">
        <f>ROUND(I311*H311,2)</f>
        <v>0</v>
      </c>
      <c r="K311" s="136"/>
      <c r="L311" s="29"/>
      <c r="M311" s="137" t="s">
        <v>1</v>
      </c>
      <c r="N311" s="138" t="s">
        <v>38</v>
      </c>
      <c r="O311" s="139">
        <v>0</v>
      </c>
      <c r="P311" s="139">
        <f>O311*H311</f>
        <v>0</v>
      </c>
      <c r="Q311" s="139">
        <v>0</v>
      </c>
      <c r="R311" s="139">
        <f>Q311*H311</f>
        <v>0</v>
      </c>
      <c r="S311" s="139">
        <v>0</v>
      </c>
      <c r="T311" s="140">
        <f>S311*H311</f>
        <v>0</v>
      </c>
      <c r="AR311" s="141" t="s">
        <v>222</v>
      </c>
      <c r="AT311" s="141" t="s">
        <v>130</v>
      </c>
      <c r="AU311" s="141" t="s">
        <v>83</v>
      </c>
      <c r="AY311" s="17" t="s">
        <v>128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7" t="s">
        <v>81</v>
      </c>
      <c r="BK311" s="142">
        <f>ROUND(I311*H311,2)</f>
        <v>0</v>
      </c>
      <c r="BL311" s="17" t="s">
        <v>222</v>
      </c>
      <c r="BM311" s="141" t="s">
        <v>561</v>
      </c>
    </row>
    <row r="312" spans="2:65" s="13" customFormat="1">
      <c r="B312" s="149"/>
      <c r="D312" s="144" t="s">
        <v>136</v>
      </c>
      <c r="E312" s="150" t="s">
        <v>1</v>
      </c>
      <c r="F312" s="151" t="s">
        <v>562</v>
      </c>
      <c r="H312" s="152">
        <v>14.2</v>
      </c>
      <c r="L312" s="149"/>
      <c r="M312" s="153"/>
      <c r="T312" s="154"/>
      <c r="AT312" s="150" t="s">
        <v>136</v>
      </c>
      <c r="AU312" s="150" t="s">
        <v>83</v>
      </c>
      <c r="AV312" s="13" t="s">
        <v>83</v>
      </c>
      <c r="AW312" s="13" t="s">
        <v>29</v>
      </c>
      <c r="AX312" s="13" t="s">
        <v>81</v>
      </c>
      <c r="AY312" s="150" t="s">
        <v>128</v>
      </c>
    </row>
    <row r="313" spans="2:65" s="1" customFormat="1" ht="16.5" customHeight="1">
      <c r="B313" s="129"/>
      <c r="C313" s="130" t="s">
        <v>563</v>
      </c>
      <c r="D313" s="130" t="s">
        <v>130</v>
      </c>
      <c r="E313" s="131" t="s">
        <v>564</v>
      </c>
      <c r="F313" s="132" t="s">
        <v>565</v>
      </c>
      <c r="G313" s="133" t="s">
        <v>436</v>
      </c>
      <c r="H313" s="134">
        <v>4</v>
      </c>
      <c r="I313" s="135"/>
      <c r="J313" s="135">
        <f>ROUND(I313*H313,2)</f>
        <v>0</v>
      </c>
      <c r="K313" s="136"/>
      <c r="L313" s="29"/>
      <c r="M313" s="137" t="s">
        <v>1</v>
      </c>
      <c r="N313" s="138" t="s">
        <v>38</v>
      </c>
      <c r="O313" s="139">
        <v>0</v>
      </c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AR313" s="141" t="s">
        <v>222</v>
      </c>
      <c r="AT313" s="141" t="s">
        <v>130</v>
      </c>
      <c r="AU313" s="141" t="s">
        <v>83</v>
      </c>
      <c r="AY313" s="17" t="s">
        <v>128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7" t="s">
        <v>81</v>
      </c>
      <c r="BK313" s="142">
        <f>ROUND(I313*H313,2)</f>
        <v>0</v>
      </c>
      <c r="BL313" s="17" t="s">
        <v>222</v>
      </c>
      <c r="BM313" s="141" t="s">
        <v>566</v>
      </c>
    </row>
    <row r="314" spans="2:65" s="13" customFormat="1">
      <c r="B314" s="149"/>
      <c r="D314" s="144" t="s">
        <v>136</v>
      </c>
      <c r="E314" s="150" t="s">
        <v>1</v>
      </c>
      <c r="F314" s="151" t="s">
        <v>567</v>
      </c>
      <c r="H314" s="152">
        <v>4</v>
      </c>
      <c r="L314" s="149"/>
      <c r="M314" s="153"/>
      <c r="T314" s="154"/>
      <c r="AT314" s="150" t="s">
        <v>136</v>
      </c>
      <c r="AU314" s="150" t="s">
        <v>83</v>
      </c>
      <c r="AV314" s="13" t="s">
        <v>83</v>
      </c>
      <c r="AW314" s="13" t="s">
        <v>29</v>
      </c>
      <c r="AX314" s="13" t="s">
        <v>81</v>
      </c>
      <c r="AY314" s="150" t="s">
        <v>128</v>
      </c>
    </row>
    <row r="315" spans="2:65" s="1" customFormat="1" ht="16.5" customHeight="1">
      <c r="B315" s="129"/>
      <c r="C315" s="130" t="s">
        <v>568</v>
      </c>
      <c r="D315" s="130" t="s">
        <v>130</v>
      </c>
      <c r="E315" s="131" t="s">
        <v>569</v>
      </c>
      <c r="F315" s="132" t="s">
        <v>570</v>
      </c>
      <c r="G315" s="133" t="s">
        <v>436</v>
      </c>
      <c r="H315" s="134">
        <v>4</v>
      </c>
      <c r="I315" s="135"/>
      <c r="J315" s="135">
        <f>ROUND(I315*H315,2)</f>
        <v>0</v>
      </c>
      <c r="K315" s="136"/>
      <c r="L315" s="29"/>
      <c r="M315" s="137" t="s">
        <v>1</v>
      </c>
      <c r="N315" s="138" t="s">
        <v>38</v>
      </c>
      <c r="O315" s="139">
        <v>0</v>
      </c>
      <c r="P315" s="139">
        <f>O315*H315</f>
        <v>0</v>
      </c>
      <c r="Q315" s="139">
        <v>0</v>
      </c>
      <c r="R315" s="139">
        <f>Q315*H315</f>
        <v>0</v>
      </c>
      <c r="S315" s="139">
        <v>0</v>
      </c>
      <c r="T315" s="140">
        <f>S315*H315</f>
        <v>0</v>
      </c>
      <c r="AR315" s="141" t="s">
        <v>222</v>
      </c>
      <c r="AT315" s="141" t="s">
        <v>130</v>
      </c>
      <c r="AU315" s="141" t="s">
        <v>83</v>
      </c>
      <c r="AY315" s="17" t="s">
        <v>128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7" t="s">
        <v>81</v>
      </c>
      <c r="BK315" s="142">
        <f>ROUND(I315*H315,2)</f>
        <v>0</v>
      </c>
      <c r="BL315" s="17" t="s">
        <v>222</v>
      </c>
      <c r="BM315" s="141" t="s">
        <v>571</v>
      </c>
    </row>
    <row r="316" spans="2:65" s="13" customFormat="1">
      <c r="B316" s="149"/>
      <c r="D316" s="144" t="s">
        <v>136</v>
      </c>
      <c r="E316" s="150" t="s">
        <v>1</v>
      </c>
      <c r="F316" s="151" t="s">
        <v>567</v>
      </c>
      <c r="H316" s="152">
        <v>4</v>
      </c>
      <c r="L316" s="149"/>
      <c r="M316" s="153"/>
      <c r="T316" s="154"/>
      <c r="AT316" s="150" t="s">
        <v>136</v>
      </c>
      <c r="AU316" s="150" t="s">
        <v>83</v>
      </c>
      <c r="AV316" s="13" t="s">
        <v>83</v>
      </c>
      <c r="AW316" s="13" t="s">
        <v>29</v>
      </c>
      <c r="AX316" s="13" t="s">
        <v>81</v>
      </c>
      <c r="AY316" s="150" t="s">
        <v>128</v>
      </c>
    </row>
    <row r="317" spans="2:65" s="1" customFormat="1" ht="16.5" customHeight="1">
      <c r="B317" s="129"/>
      <c r="C317" s="130" t="s">
        <v>572</v>
      </c>
      <c r="D317" s="130" t="s">
        <v>130</v>
      </c>
      <c r="E317" s="131" t="s">
        <v>573</v>
      </c>
      <c r="F317" s="132" t="s">
        <v>574</v>
      </c>
      <c r="G317" s="133" t="s">
        <v>436</v>
      </c>
      <c r="H317" s="134">
        <v>6</v>
      </c>
      <c r="I317" s="135"/>
      <c r="J317" s="135">
        <f>ROUND(I317*H317,2)</f>
        <v>0</v>
      </c>
      <c r="K317" s="136"/>
      <c r="L317" s="29"/>
      <c r="M317" s="137" t="s">
        <v>1</v>
      </c>
      <c r="N317" s="138" t="s">
        <v>38</v>
      </c>
      <c r="O317" s="139">
        <v>0</v>
      </c>
      <c r="P317" s="139">
        <f>O317*H317</f>
        <v>0</v>
      </c>
      <c r="Q317" s="139">
        <v>0</v>
      </c>
      <c r="R317" s="139">
        <f>Q317*H317</f>
        <v>0</v>
      </c>
      <c r="S317" s="139">
        <v>0</v>
      </c>
      <c r="T317" s="140">
        <f>S317*H317</f>
        <v>0</v>
      </c>
      <c r="AR317" s="141" t="s">
        <v>222</v>
      </c>
      <c r="AT317" s="141" t="s">
        <v>130</v>
      </c>
      <c r="AU317" s="141" t="s">
        <v>83</v>
      </c>
      <c r="AY317" s="17" t="s">
        <v>128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7" t="s">
        <v>81</v>
      </c>
      <c r="BK317" s="142">
        <f>ROUND(I317*H317,2)</f>
        <v>0</v>
      </c>
      <c r="BL317" s="17" t="s">
        <v>222</v>
      </c>
      <c r="BM317" s="141" t="s">
        <v>575</v>
      </c>
    </row>
    <row r="318" spans="2:65" s="13" customFormat="1">
      <c r="B318" s="149"/>
      <c r="D318" s="144" t="s">
        <v>136</v>
      </c>
      <c r="E318" s="150" t="s">
        <v>1</v>
      </c>
      <c r="F318" s="151" t="s">
        <v>576</v>
      </c>
      <c r="H318" s="152">
        <v>6</v>
      </c>
      <c r="L318" s="149"/>
      <c r="M318" s="153"/>
      <c r="T318" s="154"/>
      <c r="AT318" s="150" t="s">
        <v>136</v>
      </c>
      <c r="AU318" s="150" t="s">
        <v>83</v>
      </c>
      <c r="AV318" s="13" t="s">
        <v>83</v>
      </c>
      <c r="AW318" s="13" t="s">
        <v>29</v>
      </c>
      <c r="AX318" s="13" t="s">
        <v>81</v>
      </c>
      <c r="AY318" s="150" t="s">
        <v>128</v>
      </c>
    </row>
    <row r="319" spans="2:65" s="1" customFormat="1" ht="16.5" customHeight="1">
      <c r="B319" s="129"/>
      <c r="C319" s="130" t="s">
        <v>577</v>
      </c>
      <c r="D319" s="130" t="s">
        <v>130</v>
      </c>
      <c r="E319" s="131" t="s">
        <v>578</v>
      </c>
      <c r="F319" s="132" t="s">
        <v>579</v>
      </c>
      <c r="G319" s="133" t="s">
        <v>452</v>
      </c>
      <c r="H319" s="134">
        <v>12.8</v>
      </c>
      <c r="I319" s="135"/>
      <c r="J319" s="135">
        <f>ROUND(I319*H319,2)</f>
        <v>0</v>
      </c>
      <c r="K319" s="136"/>
      <c r="L319" s="29"/>
      <c r="M319" s="137" t="s">
        <v>1</v>
      </c>
      <c r="N319" s="138" t="s">
        <v>38</v>
      </c>
      <c r="O319" s="139">
        <v>0</v>
      </c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AR319" s="141" t="s">
        <v>222</v>
      </c>
      <c r="AT319" s="141" t="s">
        <v>130</v>
      </c>
      <c r="AU319" s="141" t="s">
        <v>83</v>
      </c>
      <c r="AY319" s="17" t="s">
        <v>128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7" t="s">
        <v>81</v>
      </c>
      <c r="BK319" s="142">
        <f>ROUND(I319*H319,2)</f>
        <v>0</v>
      </c>
      <c r="BL319" s="17" t="s">
        <v>222</v>
      </c>
      <c r="BM319" s="141" t="s">
        <v>580</v>
      </c>
    </row>
    <row r="320" spans="2:65" s="12" customFormat="1">
      <c r="B320" s="143"/>
      <c r="D320" s="144" t="s">
        <v>136</v>
      </c>
      <c r="E320" s="145" t="s">
        <v>1</v>
      </c>
      <c r="F320" s="146" t="s">
        <v>581</v>
      </c>
      <c r="H320" s="145" t="s">
        <v>1</v>
      </c>
      <c r="L320" s="143"/>
      <c r="M320" s="147"/>
      <c r="T320" s="148"/>
      <c r="AT320" s="145" t="s">
        <v>136</v>
      </c>
      <c r="AU320" s="145" t="s">
        <v>83</v>
      </c>
      <c r="AV320" s="12" t="s">
        <v>81</v>
      </c>
      <c r="AW320" s="12" t="s">
        <v>29</v>
      </c>
      <c r="AX320" s="12" t="s">
        <v>73</v>
      </c>
      <c r="AY320" s="145" t="s">
        <v>128</v>
      </c>
    </row>
    <row r="321" spans="2:65" s="13" customFormat="1">
      <c r="B321" s="149"/>
      <c r="D321" s="144" t="s">
        <v>136</v>
      </c>
      <c r="E321" s="150" t="s">
        <v>1</v>
      </c>
      <c r="F321" s="151" t="s">
        <v>582</v>
      </c>
      <c r="H321" s="152">
        <v>8.4</v>
      </c>
      <c r="L321" s="149"/>
      <c r="M321" s="153"/>
      <c r="T321" s="154"/>
      <c r="AT321" s="150" t="s">
        <v>136</v>
      </c>
      <c r="AU321" s="150" t="s">
        <v>83</v>
      </c>
      <c r="AV321" s="13" t="s">
        <v>83</v>
      </c>
      <c r="AW321" s="13" t="s">
        <v>29</v>
      </c>
      <c r="AX321" s="13" t="s">
        <v>73</v>
      </c>
      <c r="AY321" s="150" t="s">
        <v>128</v>
      </c>
    </row>
    <row r="322" spans="2:65" s="13" customFormat="1">
      <c r="B322" s="149"/>
      <c r="D322" s="144" t="s">
        <v>136</v>
      </c>
      <c r="E322" s="150" t="s">
        <v>1</v>
      </c>
      <c r="F322" s="151" t="s">
        <v>583</v>
      </c>
      <c r="H322" s="152">
        <v>4.4000000000000004</v>
      </c>
      <c r="L322" s="149"/>
      <c r="M322" s="153"/>
      <c r="T322" s="154"/>
      <c r="AT322" s="150" t="s">
        <v>136</v>
      </c>
      <c r="AU322" s="150" t="s">
        <v>83</v>
      </c>
      <c r="AV322" s="13" t="s">
        <v>83</v>
      </c>
      <c r="AW322" s="13" t="s">
        <v>29</v>
      </c>
      <c r="AX322" s="13" t="s">
        <v>73</v>
      </c>
      <c r="AY322" s="150" t="s">
        <v>128</v>
      </c>
    </row>
    <row r="323" spans="2:65" s="14" customFormat="1">
      <c r="B323" s="155"/>
      <c r="D323" s="144" t="s">
        <v>136</v>
      </c>
      <c r="E323" s="156" t="s">
        <v>1</v>
      </c>
      <c r="F323" s="157" t="s">
        <v>140</v>
      </c>
      <c r="H323" s="158">
        <v>12.8</v>
      </c>
      <c r="L323" s="155"/>
      <c r="M323" s="159"/>
      <c r="T323" s="160"/>
      <c r="AT323" s="156" t="s">
        <v>136</v>
      </c>
      <c r="AU323" s="156" t="s">
        <v>83</v>
      </c>
      <c r="AV323" s="14" t="s">
        <v>134</v>
      </c>
      <c r="AW323" s="14" t="s">
        <v>29</v>
      </c>
      <c r="AX323" s="14" t="s">
        <v>81</v>
      </c>
      <c r="AY323" s="156" t="s">
        <v>128</v>
      </c>
    </row>
    <row r="324" spans="2:65" s="1" customFormat="1" ht="33" customHeight="1">
      <c r="B324" s="129"/>
      <c r="C324" s="130" t="s">
        <v>584</v>
      </c>
      <c r="D324" s="130" t="s">
        <v>130</v>
      </c>
      <c r="E324" s="131" t="s">
        <v>585</v>
      </c>
      <c r="F324" s="132" t="s">
        <v>586</v>
      </c>
      <c r="G324" s="133" t="s">
        <v>133</v>
      </c>
      <c r="H324" s="134">
        <v>38.271999999999998</v>
      </c>
      <c r="I324" s="135"/>
      <c r="J324" s="135">
        <f>ROUND(I324*H324,2)</f>
        <v>0</v>
      </c>
      <c r="K324" s="136"/>
      <c r="L324" s="29"/>
      <c r="M324" s="137" t="s">
        <v>1</v>
      </c>
      <c r="N324" s="138" t="s">
        <v>38</v>
      </c>
      <c r="O324" s="139">
        <v>0</v>
      </c>
      <c r="P324" s="139">
        <f>O324*H324</f>
        <v>0</v>
      </c>
      <c r="Q324" s="139">
        <v>0</v>
      </c>
      <c r="R324" s="139">
        <f>Q324*H324</f>
        <v>0</v>
      </c>
      <c r="S324" s="139">
        <v>0</v>
      </c>
      <c r="T324" s="140">
        <f>S324*H324</f>
        <v>0</v>
      </c>
      <c r="AR324" s="141" t="s">
        <v>222</v>
      </c>
      <c r="AT324" s="141" t="s">
        <v>130</v>
      </c>
      <c r="AU324" s="141" t="s">
        <v>83</v>
      </c>
      <c r="AY324" s="17" t="s">
        <v>128</v>
      </c>
      <c r="BE324" s="142">
        <f>IF(N324="základní",J324,0)</f>
        <v>0</v>
      </c>
      <c r="BF324" s="142">
        <f>IF(N324="snížená",J324,0)</f>
        <v>0</v>
      </c>
      <c r="BG324" s="142">
        <f>IF(N324="zákl. přenesená",J324,0)</f>
        <v>0</v>
      </c>
      <c r="BH324" s="142">
        <f>IF(N324="sníž. přenesená",J324,0)</f>
        <v>0</v>
      </c>
      <c r="BI324" s="142">
        <f>IF(N324="nulová",J324,0)</f>
        <v>0</v>
      </c>
      <c r="BJ324" s="17" t="s">
        <v>81</v>
      </c>
      <c r="BK324" s="142">
        <f>ROUND(I324*H324,2)</f>
        <v>0</v>
      </c>
      <c r="BL324" s="17" t="s">
        <v>222</v>
      </c>
      <c r="BM324" s="141" t="s">
        <v>587</v>
      </c>
    </row>
    <row r="325" spans="2:65" s="13" customFormat="1">
      <c r="B325" s="149"/>
      <c r="D325" s="144" t="s">
        <v>136</v>
      </c>
      <c r="E325" s="150" t="s">
        <v>1</v>
      </c>
      <c r="F325" s="151" t="s">
        <v>588</v>
      </c>
      <c r="H325" s="152">
        <v>11.454000000000001</v>
      </c>
      <c r="L325" s="149"/>
      <c r="M325" s="153"/>
      <c r="T325" s="154"/>
      <c r="AT325" s="150" t="s">
        <v>136</v>
      </c>
      <c r="AU325" s="150" t="s">
        <v>83</v>
      </c>
      <c r="AV325" s="13" t="s">
        <v>83</v>
      </c>
      <c r="AW325" s="13" t="s">
        <v>29</v>
      </c>
      <c r="AX325" s="13" t="s">
        <v>73</v>
      </c>
      <c r="AY325" s="150" t="s">
        <v>128</v>
      </c>
    </row>
    <row r="326" spans="2:65" s="13" customFormat="1">
      <c r="B326" s="149"/>
      <c r="D326" s="144" t="s">
        <v>136</v>
      </c>
      <c r="E326" s="150" t="s">
        <v>1</v>
      </c>
      <c r="F326" s="151" t="s">
        <v>589</v>
      </c>
      <c r="H326" s="152">
        <v>9.66</v>
      </c>
      <c r="L326" s="149"/>
      <c r="M326" s="153"/>
      <c r="T326" s="154"/>
      <c r="AT326" s="150" t="s">
        <v>136</v>
      </c>
      <c r="AU326" s="150" t="s">
        <v>83</v>
      </c>
      <c r="AV326" s="13" t="s">
        <v>83</v>
      </c>
      <c r="AW326" s="13" t="s">
        <v>29</v>
      </c>
      <c r="AX326" s="13" t="s">
        <v>73</v>
      </c>
      <c r="AY326" s="150" t="s">
        <v>128</v>
      </c>
    </row>
    <row r="327" spans="2:65" s="13" customFormat="1">
      <c r="B327" s="149"/>
      <c r="D327" s="144" t="s">
        <v>136</v>
      </c>
      <c r="E327" s="150" t="s">
        <v>1</v>
      </c>
      <c r="F327" s="151" t="s">
        <v>590</v>
      </c>
      <c r="H327" s="152">
        <v>3.3119999999999998</v>
      </c>
      <c r="L327" s="149"/>
      <c r="M327" s="153"/>
      <c r="T327" s="154"/>
      <c r="AT327" s="150" t="s">
        <v>136</v>
      </c>
      <c r="AU327" s="150" t="s">
        <v>83</v>
      </c>
      <c r="AV327" s="13" t="s">
        <v>83</v>
      </c>
      <c r="AW327" s="13" t="s">
        <v>29</v>
      </c>
      <c r="AX327" s="13" t="s">
        <v>73</v>
      </c>
      <c r="AY327" s="150" t="s">
        <v>128</v>
      </c>
    </row>
    <row r="328" spans="2:65" s="13" customFormat="1">
      <c r="B328" s="149"/>
      <c r="D328" s="144" t="s">
        <v>136</v>
      </c>
      <c r="E328" s="150" t="s">
        <v>1</v>
      </c>
      <c r="F328" s="151" t="s">
        <v>591</v>
      </c>
      <c r="H328" s="152">
        <v>10.534000000000001</v>
      </c>
      <c r="L328" s="149"/>
      <c r="M328" s="153"/>
      <c r="T328" s="154"/>
      <c r="AT328" s="150" t="s">
        <v>136</v>
      </c>
      <c r="AU328" s="150" t="s">
        <v>83</v>
      </c>
      <c r="AV328" s="13" t="s">
        <v>83</v>
      </c>
      <c r="AW328" s="13" t="s">
        <v>29</v>
      </c>
      <c r="AX328" s="13" t="s">
        <v>73</v>
      </c>
      <c r="AY328" s="150" t="s">
        <v>128</v>
      </c>
    </row>
    <row r="329" spans="2:65" s="13" customFormat="1">
      <c r="B329" s="149"/>
      <c r="D329" s="144" t="s">
        <v>136</v>
      </c>
      <c r="E329" s="150" t="s">
        <v>1</v>
      </c>
      <c r="F329" s="151" t="s">
        <v>592</v>
      </c>
      <c r="H329" s="152">
        <v>3.3119999999999998</v>
      </c>
      <c r="L329" s="149"/>
      <c r="M329" s="153"/>
      <c r="T329" s="154"/>
      <c r="AT329" s="150" t="s">
        <v>136</v>
      </c>
      <c r="AU329" s="150" t="s">
        <v>83</v>
      </c>
      <c r="AV329" s="13" t="s">
        <v>83</v>
      </c>
      <c r="AW329" s="13" t="s">
        <v>29</v>
      </c>
      <c r="AX329" s="13" t="s">
        <v>73</v>
      </c>
      <c r="AY329" s="150" t="s">
        <v>128</v>
      </c>
    </row>
    <row r="330" spans="2:65" s="14" customFormat="1">
      <c r="B330" s="155"/>
      <c r="D330" s="144" t="s">
        <v>136</v>
      </c>
      <c r="E330" s="156" t="s">
        <v>1</v>
      </c>
      <c r="F330" s="157" t="s">
        <v>140</v>
      </c>
      <c r="H330" s="158">
        <v>38.271999999999998</v>
      </c>
      <c r="L330" s="155"/>
      <c r="M330" s="159"/>
      <c r="T330" s="160"/>
      <c r="AT330" s="156" t="s">
        <v>136</v>
      </c>
      <c r="AU330" s="156" t="s">
        <v>83</v>
      </c>
      <c r="AV330" s="14" t="s">
        <v>134</v>
      </c>
      <c r="AW330" s="14" t="s">
        <v>29</v>
      </c>
      <c r="AX330" s="14" t="s">
        <v>81</v>
      </c>
      <c r="AY330" s="156" t="s">
        <v>128</v>
      </c>
    </row>
    <row r="331" spans="2:65" s="1" customFormat="1" ht="24.15" customHeight="1">
      <c r="B331" s="129"/>
      <c r="C331" s="130" t="s">
        <v>593</v>
      </c>
      <c r="D331" s="130" t="s">
        <v>130</v>
      </c>
      <c r="E331" s="131" t="s">
        <v>594</v>
      </c>
      <c r="F331" s="132" t="s">
        <v>595</v>
      </c>
      <c r="G331" s="133" t="s">
        <v>306</v>
      </c>
      <c r="H331" s="134"/>
      <c r="I331" s="135"/>
      <c r="J331" s="135">
        <f>ROUND(I331*H331,2)</f>
        <v>0</v>
      </c>
      <c r="K331" s="136"/>
      <c r="L331" s="29"/>
      <c r="M331" s="137" t="s">
        <v>1</v>
      </c>
      <c r="N331" s="138" t="s">
        <v>38</v>
      </c>
      <c r="O331" s="139">
        <v>0</v>
      </c>
      <c r="P331" s="139">
        <f>O331*H331</f>
        <v>0</v>
      </c>
      <c r="Q331" s="139">
        <v>0</v>
      </c>
      <c r="R331" s="139">
        <f>Q331*H331</f>
        <v>0</v>
      </c>
      <c r="S331" s="139">
        <v>0</v>
      </c>
      <c r="T331" s="140">
        <f>S331*H331</f>
        <v>0</v>
      </c>
      <c r="AR331" s="141" t="s">
        <v>222</v>
      </c>
      <c r="AT331" s="141" t="s">
        <v>130</v>
      </c>
      <c r="AU331" s="141" t="s">
        <v>83</v>
      </c>
      <c r="AY331" s="17" t="s">
        <v>128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7" t="s">
        <v>81</v>
      </c>
      <c r="BK331" s="142">
        <f>ROUND(I331*H331,2)</f>
        <v>0</v>
      </c>
      <c r="BL331" s="17" t="s">
        <v>222</v>
      </c>
      <c r="BM331" s="141" t="s">
        <v>596</v>
      </c>
    </row>
    <row r="332" spans="2:65" s="11" customFormat="1" ht="25.9" customHeight="1">
      <c r="B332" s="118"/>
      <c r="D332" s="119" t="s">
        <v>72</v>
      </c>
      <c r="E332" s="120" t="s">
        <v>300</v>
      </c>
      <c r="F332" s="120" t="s">
        <v>301</v>
      </c>
      <c r="J332" s="121">
        <f>BK332</f>
        <v>0</v>
      </c>
      <c r="L332" s="118"/>
      <c r="M332" s="122"/>
      <c r="P332" s="123">
        <f>P333+P339+P341+P343+P345</f>
        <v>0</v>
      </c>
      <c r="R332" s="123">
        <f>R333+R339+R341+R343+R345</f>
        <v>0</v>
      </c>
      <c r="T332" s="124">
        <f>T333+T339+T341+T343+T345</f>
        <v>0</v>
      </c>
      <c r="AR332" s="119" t="s">
        <v>157</v>
      </c>
      <c r="AT332" s="125" t="s">
        <v>72</v>
      </c>
      <c r="AU332" s="125" t="s">
        <v>73</v>
      </c>
      <c r="AY332" s="119" t="s">
        <v>128</v>
      </c>
      <c r="BK332" s="126">
        <f>BK333+BK339+BK341+BK343+BK345</f>
        <v>0</v>
      </c>
    </row>
    <row r="333" spans="2:65" s="11" customFormat="1" ht="22.75" customHeight="1">
      <c r="B333" s="118"/>
      <c r="D333" s="119" t="s">
        <v>72</v>
      </c>
      <c r="E333" s="127" t="s">
        <v>597</v>
      </c>
      <c r="F333" s="127" t="s">
        <v>598</v>
      </c>
      <c r="J333" s="128">
        <f>BK333</f>
        <v>0</v>
      </c>
      <c r="L333" s="118"/>
      <c r="M333" s="122"/>
      <c r="P333" s="123">
        <f>SUM(P334:P338)</f>
        <v>0</v>
      </c>
      <c r="R333" s="123">
        <f>SUM(R334:R338)</f>
        <v>0</v>
      </c>
      <c r="T333" s="124">
        <f>SUM(T334:T338)</f>
        <v>0</v>
      </c>
      <c r="AR333" s="119" t="s">
        <v>157</v>
      </c>
      <c r="AT333" s="125" t="s">
        <v>72</v>
      </c>
      <c r="AU333" s="125" t="s">
        <v>81</v>
      </c>
      <c r="AY333" s="119" t="s">
        <v>128</v>
      </c>
      <c r="BK333" s="126">
        <f>SUM(BK334:BK338)</f>
        <v>0</v>
      </c>
    </row>
    <row r="334" spans="2:65" s="1" customFormat="1" ht="24.15" customHeight="1">
      <c r="B334" s="129"/>
      <c r="C334" s="130" t="s">
        <v>599</v>
      </c>
      <c r="D334" s="130" t="s">
        <v>130</v>
      </c>
      <c r="E334" s="131" t="s">
        <v>600</v>
      </c>
      <c r="F334" s="132" t="s">
        <v>601</v>
      </c>
      <c r="G334" s="133" t="s">
        <v>143</v>
      </c>
      <c r="H334" s="134">
        <v>32</v>
      </c>
      <c r="I334" s="135"/>
      <c r="J334" s="135">
        <f>ROUND(I334*H334,2)</f>
        <v>0</v>
      </c>
      <c r="K334" s="136"/>
      <c r="L334" s="29"/>
      <c r="M334" s="137" t="s">
        <v>1</v>
      </c>
      <c r="N334" s="138" t="s">
        <v>38</v>
      </c>
      <c r="O334" s="139">
        <v>0</v>
      </c>
      <c r="P334" s="139">
        <f>O334*H334</f>
        <v>0</v>
      </c>
      <c r="Q334" s="139">
        <v>0</v>
      </c>
      <c r="R334" s="139">
        <f>Q334*H334</f>
        <v>0</v>
      </c>
      <c r="S334" s="139">
        <v>0</v>
      </c>
      <c r="T334" s="140">
        <f>S334*H334</f>
        <v>0</v>
      </c>
      <c r="AR334" s="141" t="s">
        <v>602</v>
      </c>
      <c r="AT334" s="141" t="s">
        <v>130</v>
      </c>
      <c r="AU334" s="141" t="s">
        <v>83</v>
      </c>
      <c r="AY334" s="17" t="s">
        <v>128</v>
      </c>
      <c r="BE334" s="142">
        <f>IF(N334="základní",J334,0)</f>
        <v>0</v>
      </c>
      <c r="BF334" s="142">
        <f>IF(N334="snížená",J334,0)</f>
        <v>0</v>
      </c>
      <c r="BG334" s="142">
        <f>IF(N334="zákl. přenesená",J334,0)</f>
        <v>0</v>
      </c>
      <c r="BH334" s="142">
        <f>IF(N334="sníž. přenesená",J334,0)</f>
        <v>0</v>
      </c>
      <c r="BI334" s="142">
        <f>IF(N334="nulová",J334,0)</f>
        <v>0</v>
      </c>
      <c r="BJ334" s="17" t="s">
        <v>81</v>
      </c>
      <c r="BK334" s="142">
        <f>ROUND(I334*H334,2)</f>
        <v>0</v>
      </c>
      <c r="BL334" s="17" t="s">
        <v>602</v>
      </c>
      <c r="BM334" s="141" t="s">
        <v>603</v>
      </c>
    </row>
    <row r="335" spans="2:65" s="1" customFormat="1" ht="24.15" customHeight="1">
      <c r="B335" s="129"/>
      <c r="C335" s="130" t="s">
        <v>604</v>
      </c>
      <c r="D335" s="130" t="s">
        <v>130</v>
      </c>
      <c r="E335" s="131" t="s">
        <v>605</v>
      </c>
      <c r="F335" s="132" t="s">
        <v>606</v>
      </c>
      <c r="G335" s="133" t="s">
        <v>607</v>
      </c>
      <c r="H335" s="134">
        <v>1</v>
      </c>
      <c r="I335" s="135"/>
      <c r="J335" s="135">
        <f>ROUND(I335*H335,2)</f>
        <v>0</v>
      </c>
      <c r="K335" s="136"/>
      <c r="L335" s="29"/>
      <c r="M335" s="137" t="s">
        <v>1</v>
      </c>
      <c r="N335" s="138" t="s">
        <v>38</v>
      </c>
      <c r="O335" s="139">
        <v>0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602</v>
      </c>
      <c r="AT335" s="141" t="s">
        <v>130</v>
      </c>
      <c r="AU335" s="141" t="s">
        <v>83</v>
      </c>
      <c r="AY335" s="17" t="s">
        <v>128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7" t="s">
        <v>81</v>
      </c>
      <c r="BK335" s="142">
        <f>ROUND(I335*H335,2)</f>
        <v>0</v>
      </c>
      <c r="BL335" s="17" t="s">
        <v>602</v>
      </c>
      <c r="BM335" s="141" t="s">
        <v>608</v>
      </c>
    </row>
    <row r="336" spans="2:65" s="1" customFormat="1" ht="16.5" customHeight="1">
      <c r="B336" s="129"/>
      <c r="C336" s="130" t="s">
        <v>609</v>
      </c>
      <c r="D336" s="130" t="s">
        <v>130</v>
      </c>
      <c r="E336" s="131" t="s">
        <v>610</v>
      </c>
      <c r="F336" s="132" t="s">
        <v>611</v>
      </c>
      <c r="G336" s="133" t="s">
        <v>607</v>
      </c>
      <c r="H336" s="134">
        <v>1</v>
      </c>
      <c r="I336" s="135"/>
      <c r="J336" s="135">
        <f>ROUND(I336*H336,2)</f>
        <v>0</v>
      </c>
      <c r="K336" s="136"/>
      <c r="L336" s="29"/>
      <c r="M336" s="137" t="s">
        <v>1</v>
      </c>
      <c r="N336" s="138" t="s">
        <v>38</v>
      </c>
      <c r="O336" s="139">
        <v>0</v>
      </c>
      <c r="P336" s="139">
        <f>O336*H336</f>
        <v>0</v>
      </c>
      <c r="Q336" s="139">
        <v>0</v>
      </c>
      <c r="R336" s="139">
        <f>Q336*H336</f>
        <v>0</v>
      </c>
      <c r="S336" s="139">
        <v>0</v>
      </c>
      <c r="T336" s="140">
        <f>S336*H336</f>
        <v>0</v>
      </c>
      <c r="AR336" s="141" t="s">
        <v>602</v>
      </c>
      <c r="AT336" s="141" t="s">
        <v>130</v>
      </c>
      <c r="AU336" s="141" t="s">
        <v>83</v>
      </c>
      <c r="AY336" s="17" t="s">
        <v>128</v>
      </c>
      <c r="BE336" s="142">
        <f>IF(N336="základní",J336,0)</f>
        <v>0</v>
      </c>
      <c r="BF336" s="142">
        <f>IF(N336="snížená",J336,0)</f>
        <v>0</v>
      </c>
      <c r="BG336" s="142">
        <f>IF(N336="zákl. přenesená",J336,0)</f>
        <v>0</v>
      </c>
      <c r="BH336" s="142">
        <f>IF(N336="sníž. přenesená",J336,0)</f>
        <v>0</v>
      </c>
      <c r="BI336" s="142">
        <f>IF(N336="nulová",J336,0)</f>
        <v>0</v>
      </c>
      <c r="BJ336" s="17" t="s">
        <v>81</v>
      </c>
      <c r="BK336" s="142">
        <f>ROUND(I336*H336,2)</f>
        <v>0</v>
      </c>
      <c r="BL336" s="17" t="s">
        <v>602</v>
      </c>
      <c r="BM336" s="141" t="s">
        <v>612</v>
      </c>
    </row>
    <row r="337" spans="2:65" s="1" customFormat="1" ht="24.15" customHeight="1">
      <c r="B337" s="129"/>
      <c r="C337" s="130" t="s">
        <v>613</v>
      </c>
      <c r="D337" s="130" t="s">
        <v>130</v>
      </c>
      <c r="E337" s="131" t="s">
        <v>614</v>
      </c>
      <c r="F337" s="132" t="s">
        <v>615</v>
      </c>
      <c r="G337" s="133" t="s">
        <v>607</v>
      </c>
      <c r="H337" s="134">
        <v>1</v>
      </c>
      <c r="I337" s="135"/>
      <c r="J337" s="135">
        <f>ROUND(I337*H337,2)</f>
        <v>0</v>
      </c>
      <c r="K337" s="136"/>
      <c r="L337" s="29"/>
      <c r="M337" s="137" t="s">
        <v>1</v>
      </c>
      <c r="N337" s="138" t="s">
        <v>38</v>
      </c>
      <c r="O337" s="139">
        <v>0</v>
      </c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AR337" s="141" t="s">
        <v>602</v>
      </c>
      <c r="AT337" s="141" t="s">
        <v>130</v>
      </c>
      <c r="AU337" s="141" t="s">
        <v>83</v>
      </c>
      <c r="AY337" s="17" t="s">
        <v>128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7" t="s">
        <v>81</v>
      </c>
      <c r="BK337" s="142">
        <f>ROUND(I337*H337,2)</f>
        <v>0</v>
      </c>
      <c r="BL337" s="17" t="s">
        <v>602</v>
      </c>
      <c r="BM337" s="141" t="s">
        <v>616</v>
      </c>
    </row>
    <row r="338" spans="2:65" s="1" customFormat="1" ht="16.5" customHeight="1">
      <c r="B338" s="129"/>
      <c r="C338" s="130" t="s">
        <v>617</v>
      </c>
      <c r="D338" s="130" t="s">
        <v>130</v>
      </c>
      <c r="E338" s="131" t="s">
        <v>618</v>
      </c>
      <c r="F338" s="132" t="s">
        <v>619</v>
      </c>
      <c r="G338" s="133" t="s">
        <v>607</v>
      </c>
      <c r="H338" s="134">
        <v>1</v>
      </c>
      <c r="I338" s="135"/>
      <c r="J338" s="135">
        <f>ROUND(I338*H338,2)</f>
        <v>0</v>
      </c>
      <c r="K338" s="136"/>
      <c r="L338" s="29"/>
      <c r="M338" s="137" t="s">
        <v>1</v>
      </c>
      <c r="N338" s="138" t="s">
        <v>38</v>
      </c>
      <c r="O338" s="139">
        <v>0</v>
      </c>
      <c r="P338" s="139">
        <f>O338*H338</f>
        <v>0</v>
      </c>
      <c r="Q338" s="139">
        <v>0</v>
      </c>
      <c r="R338" s="139">
        <f>Q338*H338</f>
        <v>0</v>
      </c>
      <c r="S338" s="139">
        <v>0</v>
      </c>
      <c r="T338" s="140">
        <f>S338*H338</f>
        <v>0</v>
      </c>
      <c r="AR338" s="141" t="s">
        <v>602</v>
      </c>
      <c r="AT338" s="141" t="s">
        <v>130</v>
      </c>
      <c r="AU338" s="141" t="s">
        <v>83</v>
      </c>
      <c r="AY338" s="17" t="s">
        <v>128</v>
      </c>
      <c r="BE338" s="142">
        <f>IF(N338="základní",J338,0)</f>
        <v>0</v>
      </c>
      <c r="BF338" s="142">
        <f>IF(N338="snížená",J338,0)</f>
        <v>0</v>
      </c>
      <c r="BG338" s="142">
        <f>IF(N338="zákl. přenesená",J338,0)</f>
        <v>0</v>
      </c>
      <c r="BH338" s="142">
        <f>IF(N338="sníž. přenesená",J338,0)</f>
        <v>0</v>
      </c>
      <c r="BI338" s="142">
        <f>IF(N338="nulová",J338,0)</f>
        <v>0</v>
      </c>
      <c r="BJ338" s="17" t="s">
        <v>81</v>
      </c>
      <c r="BK338" s="142">
        <f>ROUND(I338*H338,2)</f>
        <v>0</v>
      </c>
      <c r="BL338" s="17" t="s">
        <v>602</v>
      </c>
      <c r="BM338" s="141" t="s">
        <v>620</v>
      </c>
    </row>
    <row r="339" spans="2:65" s="11" customFormat="1" ht="22.75" customHeight="1">
      <c r="B339" s="118"/>
      <c r="D339" s="119" t="s">
        <v>72</v>
      </c>
      <c r="E339" s="127" t="s">
        <v>302</v>
      </c>
      <c r="F339" s="127" t="s">
        <v>303</v>
      </c>
      <c r="J339" s="128">
        <f>BK339</f>
        <v>0</v>
      </c>
      <c r="L339" s="118"/>
      <c r="M339" s="122"/>
      <c r="P339" s="123">
        <f>P340</f>
        <v>0</v>
      </c>
      <c r="R339" s="123">
        <f>R340</f>
        <v>0</v>
      </c>
      <c r="T339" s="124">
        <f>T340</f>
        <v>0</v>
      </c>
      <c r="AR339" s="119" t="s">
        <v>157</v>
      </c>
      <c r="AT339" s="125" t="s">
        <v>72</v>
      </c>
      <c r="AU339" s="125" t="s">
        <v>81</v>
      </c>
      <c r="AY339" s="119" t="s">
        <v>128</v>
      </c>
      <c r="BK339" s="126">
        <f>BK340</f>
        <v>0</v>
      </c>
    </row>
    <row r="340" spans="2:65" s="1" customFormat="1" ht="16.5" customHeight="1">
      <c r="B340" s="129"/>
      <c r="C340" s="130" t="s">
        <v>621</v>
      </c>
      <c r="D340" s="130" t="s">
        <v>130</v>
      </c>
      <c r="E340" s="131" t="s">
        <v>305</v>
      </c>
      <c r="F340" s="132" t="s">
        <v>303</v>
      </c>
      <c r="G340" s="133" t="s">
        <v>306</v>
      </c>
      <c r="H340" s="134"/>
      <c r="I340" s="135"/>
      <c r="J340" s="135">
        <f>ROUND(I340*H340,2)</f>
        <v>0</v>
      </c>
      <c r="K340" s="136"/>
      <c r="L340" s="29"/>
      <c r="M340" s="137" t="s">
        <v>1</v>
      </c>
      <c r="N340" s="138" t="s">
        <v>38</v>
      </c>
      <c r="O340" s="139">
        <v>0</v>
      </c>
      <c r="P340" s="139">
        <f>O340*H340</f>
        <v>0</v>
      </c>
      <c r="Q340" s="139">
        <v>0</v>
      </c>
      <c r="R340" s="139">
        <f>Q340*H340</f>
        <v>0</v>
      </c>
      <c r="S340" s="139">
        <v>0</v>
      </c>
      <c r="T340" s="140">
        <f>S340*H340</f>
        <v>0</v>
      </c>
      <c r="AR340" s="141" t="s">
        <v>602</v>
      </c>
      <c r="AT340" s="141" t="s">
        <v>130</v>
      </c>
      <c r="AU340" s="141" t="s">
        <v>83</v>
      </c>
      <c r="AY340" s="17" t="s">
        <v>128</v>
      </c>
      <c r="BE340" s="142">
        <f>IF(N340="základní",J340,0)</f>
        <v>0</v>
      </c>
      <c r="BF340" s="142">
        <f>IF(N340="snížená",J340,0)</f>
        <v>0</v>
      </c>
      <c r="BG340" s="142">
        <f>IF(N340="zákl. přenesená",J340,0)</f>
        <v>0</v>
      </c>
      <c r="BH340" s="142">
        <f>IF(N340="sníž. přenesená",J340,0)</f>
        <v>0</v>
      </c>
      <c r="BI340" s="142">
        <f>IF(N340="nulová",J340,0)</f>
        <v>0</v>
      </c>
      <c r="BJ340" s="17" t="s">
        <v>81</v>
      </c>
      <c r="BK340" s="142">
        <f>ROUND(I340*H340,2)</f>
        <v>0</v>
      </c>
      <c r="BL340" s="17" t="s">
        <v>602</v>
      </c>
      <c r="BM340" s="141" t="s">
        <v>622</v>
      </c>
    </row>
    <row r="341" spans="2:65" s="11" customFormat="1" ht="22.75" customHeight="1">
      <c r="B341" s="118"/>
      <c r="D341" s="119" t="s">
        <v>72</v>
      </c>
      <c r="E341" s="127" t="s">
        <v>623</v>
      </c>
      <c r="F341" s="127" t="s">
        <v>624</v>
      </c>
      <c r="J341" s="128">
        <f>BK341</f>
        <v>0</v>
      </c>
      <c r="L341" s="118"/>
      <c r="M341" s="122"/>
      <c r="P341" s="123">
        <f>P342</f>
        <v>0</v>
      </c>
      <c r="R341" s="123">
        <f>R342</f>
        <v>0</v>
      </c>
      <c r="T341" s="124">
        <f>T342</f>
        <v>0</v>
      </c>
      <c r="AR341" s="119" t="s">
        <v>157</v>
      </c>
      <c r="AT341" s="125" t="s">
        <v>72</v>
      </c>
      <c r="AU341" s="125" t="s">
        <v>81</v>
      </c>
      <c r="AY341" s="119" t="s">
        <v>128</v>
      </c>
      <c r="BK341" s="126">
        <f>BK342</f>
        <v>0</v>
      </c>
    </row>
    <row r="342" spans="2:65" s="1" customFormat="1" ht="16.5" customHeight="1">
      <c r="B342" s="129"/>
      <c r="C342" s="130" t="s">
        <v>625</v>
      </c>
      <c r="D342" s="130" t="s">
        <v>130</v>
      </c>
      <c r="E342" s="131" t="s">
        <v>626</v>
      </c>
      <c r="F342" s="132" t="s">
        <v>624</v>
      </c>
      <c r="G342" s="133" t="s">
        <v>306</v>
      </c>
      <c r="H342" s="134"/>
      <c r="I342" s="135"/>
      <c r="J342" s="135">
        <f>ROUND(I342*H342,2)</f>
        <v>0</v>
      </c>
      <c r="K342" s="136"/>
      <c r="L342" s="29"/>
      <c r="M342" s="137" t="s">
        <v>1</v>
      </c>
      <c r="N342" s="138" t="s">
        <v>38</v>
      </c>
      <c r="O342" s="139">
        <v>0</v>
      </c>
      <c r="P342" s="139">
        <f>O342*H342</f>
        <v>0</v>
      </c>
      <c r="Q342" s="139">
        <v>0</v>
      </c>
      <c r="R342" s="139">
        <f>Q342*H342</f>
        <v>0</v>
      </c>
      <c r="S342" s="139">
        <v>0</v>
      </c>
      <c r="T342" s="140">
        <f>S342*H342</f>
        <v>0</v>
      </c>
      <c r="AR342" s="141" t="s">
        <v>602</v>
      </c>
      <c r="AT342" s="141" t="s">
        <v>130</v>
      </c>
      <c r="AU342" s="141" t="s">
        <v>83</v>
      </c>
      <c r="AY342" s="17" t="s">
        <v>128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7" t="s">
        <v>81</v>
      </c>
      <c r="BK342" s="142">
        <f>ROUND(I342*H342,2)</f>
        <v>0</v>
      </c>
      <c r="BL342" s="17" t="s">
        <v>602</v>
      </c>
      <c r="BM342" s="141" t="s">
        <v>627</v>
      </c>
    </row>
    <row r="343" spans="2:65" s="11" customFormat="1" ht="22.75" customHeight="1">
      <c r="B343" s="118"/>
      <c r="D343" s="119" t="s">
        <v>72</v>
      </c>
      <c r="E343" s="127" t="s">
        <v>308</v>
      </c>
      <c r="F343" s="127" t="s">
        <v>309</v>
      </c>
      <c r="J343" s="128">
        <f>BK343</f>
        <v>0</v>
      </c>
      <c r="L343" s="118"/>
      <c r="M343" s="122"/>
      <c r="P343" s="123">
        <f>P344</f>
        <v>0</v>
      </c>
      <c r="R343" s="123">
        <f>R344</f>
        <v>0</v>
      </c>
      <c r="T343" s="124">
        <f>T344</f>
        <v>0</v>
      </c>
      <c r="AR343" s="119" t="s">
        <v>157</v>
      </c>
      <c r="AT343" s="125" t="s">
        <v>72</v>
      </c>
      <c r="AU343" s="125" t="s">
        <v>81</v>
      </c>
      <c r="AY343" s="119" t="s">
        <v>128</v>
      </c>
      <c r="BK343" s="126">
        <f>BK344</f>
        <v>0</v>
      </c>
    </row>
    <row r="344" spans="2:65" s="1" customFormat="1" ht="24.15" customHeight="1">
      <c r="B344" s="129"/>
      <c r="C344" s="130" t="s">
        <v>628</v>
      </c>
      <c r="D344" s="130" t="s">
        <v>130</v>
      </c>
      <c r="E344" s="131" t="s">
        <v>629</v>
      </c>
      <c r="F344" s="132" t="s">
        <v>630</v>
      </c>
      <c r="G344" s="133" t="s">
        <v>313</v>
      </c>
      <c r="H344" s="134">
        <v>1</v>
      </c>
      <c r="I344" s="135"/>
      <c r="J344" s="135">
        <f>ROUND(I344*H344,2)</f>
        <v>0</v>
      </c>
      <c r="K344" s="136"/>
      <c r="L344" s="29"/>
      <c r="M344" s="137" t="s">
        <v>1</v>
      </c>
      <c r="N344" s="138" t="s">
        <v>38</v>
      </c>
      <c r="O344" s="139">
        <v>0</v>
      </c>
      <c r="P344" s="139">
        <f>O344*H344</f>
        <v>0</v>
      </c>
      <c r="Q344" s="139">
        <v>0</v>
      </c>
      <c r="R344" s="139">
        <f>Q344*H344</f>
        <v>0</v>
      </c>
      <c r="S344" s="139">
        <v>0</v>
      </c>
      <c r="T344" s="140">
        <f>S344*H344</f>
        <v>0</v>
      </c>
      <c r="AR344" s="141" t="s">
        <v>602</v>
      </c>
      <c r="AT344" s="141" t="s">
        <v>130</v>
      </c>
      <c r="AU344" s="141" t="s">
        <v>83</v>
      </c>
      <c r="AY344" s="17" t="s">
        <v>128</v>
      </c>
      <c r="BE344" s="142">
        <f>IF(N344="základní",J344,0)</f>
        <v>0</v>
      </c>
      <c r="BF344" s="142">
        <f>IF(N344="snížená",J344,0)</f>
        <v>0</v>
      </c>
      <c r="BG344" s="142">
        <f>IF(N344="zákl. přenesená",J344,0)</f>
        <v>0</v>
      </c>
      <c r="BH344" s="142">
        <f>IF(N344="sníž. přenesená",J344,0)</f>
        <v>0</v>
      </c>
      <c r="BI344" s="142">
        <f>IF(N344="nulová",J344,0)</f>
        <v>0</v>
      </c>
      <c r="BJ344" s="17" t="s">
        <v>81</v>
      </c>
      <c r="BK344" s="142">
        <f>ROUND(I344*H344,2)</f>
        <v>0</v>
      </c>
      <c r="BL344" s="17" t="s">
        <v>602</v>
      </c>
      <c r="BM344" s="141" t="s">
        <v>631</v>
      </c>
    </row>
    <row r="345" spans="2:65" s="11" customFormat="1" ht="22.75" customHeight="1">
      <c r="B345" s="118"/>
      <c r="D345" s="119" t="s">
        <v>72</v>
      </c>
      <c r="E345" s="127" t="s">
        <v>632</v>
      </c>
      <c r="F345" s="127" t="s">
        <v>633</v>
      </c>
      <c r="J345" s="128">
        <f>BK345</f>
        <v>0</v>
      </c>
      <c r="L345" s="118"/>
      <c r="M345" s="122"/>
      <c r="P345" s="123">
        <f>P346</f>
        <v>0</v>
      </c>
      <c r="R345" s="123">
        <f>R346</f>
        <v>0</v>
      </c>
      <c r="T345" s="124">
        <f>T346</f>
        <v>0</v>
      </c>
      <c r="AR345" s="119" t="s">
        <v>157</v>
      </c>
      <c r="AT345" s="125" t="s">
        <v>72</v>
      </c>
      <c r="AU345" s="125" t="s">
        <v>81</v>
      </c>
      <c r="AY345" s="119" t="s">
        <v>128</v>
      </c>
      <c r="BK345" s="126">
        <f>BK346</f>
        <v>0</v>
      </c>
    </row>
    <row r="346" spans="2:65" s="1" customFormat="1" ht="16.5" customHeight="1">
      <c r="B346" s="129"/>
      <c r="C346" s="130" t="s">
        <v>634</v>
      </c>
      <c r="D346" s="130" t="s">
        <v>130</v>
      </c>
      <c r="E346" s="131" t="s">
        <v>635</v>
      </c>
      <c r="F346" s="132" t="s">
        <v>636</v>
      </c>
      <c r="G346" s="133" t="s">
        <v>306</v>
      </c>
      <c r="H346" s="134"/>
      <c r="I346" s="135"/>
      <c r="J346" s="135">
        <f>ROUND(I346*H346,2)</f>
        <v>0</v>
      </c>
      <c r="K346" s="136"/>
      <c r="L346" s="29"/>
      <c r="M346" s="180" t="s">
        <v>1</v>
      </c>
      <c r="N346" s="181" t="s">
        <v>38</v>
      </c>
      <c r="O346" s="182">
        <v>0</v>
      </c>
      <c r="P346" s="182">
        <f>O346*H346</f>
        <v>0</v>
      </c>
      <c r="Q346" s="182">
        <v>0</v>
      </c>
      <c r="R346" s="182">
        <f>Q346*H346</f>
        <v>0</v>
      </c>
      <c r="S346" s="182">
        <v>0</v>
      </c>
      <c r="T346" s="183">
        <f>S346*H346</f>
        <v>0</v>
      </c>
      <c r="AR346" s="141" t="s">
        <v>602</v>
      </c>
      <c r="AT346" s="141" t="s">
        <v>130</v>
      </c>
      <c r="AU346" s="141" t="s">
        <v>83</v>
      </c>
      <c r="AY346" s="17" t="s">
        <v>128</v>
      </c>
      <c r="BE346" s="142">
        <f>IF(N346="základní",J346,0)</f>
        <v>0</v>
      </c>
      <c r="BF346" s="142">
        <f>IF(N346="snížená",J346,0)</f>
        <v>0</v>
      </c>
      <c r="BG346" s="142">
        <f>IF(N346="zákl. přenesená",J346,0)</f>
        <v>0</v>
      </c>
      <c r="BH346" s="142">
        <f>IF(N346="sníž. přenesená",J346,0)</f>
        <v>0</v>
      </c>
      <c r="BI346" s="142">
        <f>IF(N346="nulová",J346,0)</f>
        <v>0</v>
      </c>
      <c r="BJ346" s="17" t="s">
        <v>81</v>
      </c>
      <c r="BK346" s="142">
        <f>ROUND(I346*H346,2)</f>
        <v>0</v>
      </c>
      <c r="BL346" s="17" t="s">
        <v>602</v>
      </c>
      <c r="BM346" s="141" t="s">
        <v>637</v>
      </c>
    </row>
    <row r="347" spans="2:65" s="1" customFormat="1" ht="7" customHeight="1">
      <c r="B347" s="41"/>
      <c r="C347" s="42"/>
      <c r="D347" s="42"/>
      <c r="E347" s="42"/>
      <c r="F347" s="42"/>
      <c r="G347" s="42"/>
      <c r="H347" s="42"/>
      <c r="I347" s="42"/>
      <c r="J347" s="42"/>
      <c r="K347" s="42"/>
      <c r="L347" s="29"/>
    </row>
  </sheetData>
  <autoFilter ref="C132:K346" xr:uid="{00000000-0009-0000-0000-000002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65"/>
  <sheetViews>
    <sheetView showGridLines="0" workbookViewId="0">
      <selection activeCell="H264" sqref="H264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1" t="s">
        <v>5</v>
      </c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89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5" customHeight="1">
      <c r="B4" s="20"/>
      <c r="D4" s="21" t="s">
        <v>94</v>
      </c>
      <c r="L4" s="20"/>
      <c r="M4" s="85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26.25" customHeight="1">
      <c r="B7" s="20"/>
      <c r="E7" s="296" t="str">
        <f>'Rekapitulace stavby'!K6</f>
        <v>Novostavba mola na Horním rybníku v Zámecké zahradě v Teplicích</v>
      </c>
      <c r="F7" s="297"/>
      <c r="G7" s="297"/>
      <c r="H7" s="297"/>
      <c r="L7" s="20"/>
    </row>
    <row r="8" spans="2:46" s="1" customFormat="1" ht="12" customHeight="1">
      <c r="B8" s="29"/>
      <c r="D8" s="26" t="s">
        <v>95</v>
      </c>
      <c r="L8" s="29"/>
    </row>
    <row r="9" spans="2:46" s="1" customFormat="1" ht="16.5" customHeight="1">
      <c r="B9" s="29"/>
      <c r="E9" s="286" t="s">
        <v>638</v>
      </c>
      <c r="F9" s="295"/>
      <c r="G9" s="295"/>
      <c r="H9" s="295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45860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70" t="str">
        <f>'Rekapitulace stavby'!E14</f>
        <v xml:space="preserve"> </v>
      </c>
      <c r="F18" s="270"/>
      <c r="G18" s="270"/>
      <c r="H18" s="270"/>
      <c r="I18" s="26" t="s">
        <v>24</v>
      </c>
      <c r="J18" s="24" t="str">
        <f>'Rekapitulace stavby'!AN14</f>
        <v/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6"/>
      <c r="E27" s="272" t="s">
        <v>1</v>
      </c>
      <c r="F27" s="272"/>
      <c r="G27" s="272"/>
      <c r="H27" s="272"/>
      <c r="L27" s="86"/>
    </row>
    <row r="28" spans="2:12" s="1" customFormat="1" ht="7" customHeight="1">
      <c r="B28" s="29"/>
      <c r="L28" s="29"/>
    </row>
    <row r="29" spans="2:12" s="1" customFormat="1" ht="7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customHeight="1">
      <c r="B30" s="29"/>
      <c r="D30" s="87" t="s">
        <v>33</v>
      </c>
      <c r="J30" s="63">
        <f>ROUND(J133, 2)</f>
        <v>0</v>
      </c>
      <c r="L30" s="29"/>
    </row>
    <row r="31" spans="2:12" s="1" customFormat="1" ht="7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" customHeight="1">
      <c r="B33" s="29"/>
      <c r="D33" s="52" t="s">
        <v>37</v>
      </c>
      <c r="E33" s="26" t="s">
        <v>38</v>
      </c>
      <c r="F33" s="88">
        <f>ROUND((SUM(BE133:BE264)),  2)</f>
        <v>0</v>
      </c>
      <c r="I33" s="89">
        <v>0.21</v>
      </c>
      <c r="J33" s="88">
        <f>ROUND(((SUM(BE133:BE264))*I33),  2)</f>
        <v>0</v>
      </c>
      <c r="L33" s="29"/>
    </row>
    <row r="34" spans="2:12" s="1" customFormat="1" ht="14.4" customHeight="1">
      <c r="B34" s="29"/>
      <c r="E34" s="26" t="s">
        <v>39</v>
      </c>
      <c r="F34" s="88">
        <f>ROUND((SUM(BF133:BF264)),  2)</f>
        <v>0</v>
      </c>
      <c r="I34" s="89">
        <v>0.12</v>
      </c>
      <c r="J34" s="88">
        <f>ROUND(((SUM(BF133:BF264))*I34),  2)</f>
        <v>0</v>
      </c>
      <c r="L34" s="29"/>
    </row>
    <row r="35" spans="2:12" s="1" customFormat="1" ht="14.4" hidden="1" customHeight="1">
      <c r="B35" s="29"/>
      <c r="E35" s="26" t="s">
        <v>40</v>
      </c>
      <c r="F35" s="88">
        <f>ROUND((SUM(BG133:BG264)),  2)</f>
        <v>0</v>
      </c>
      <c r="I35" s="89">
        <v>0.21</v>
      </c>
      <c r="J35" s="88">
        <f>0</f>
        <v>0</v>
      </c>
      <c r="L35" s="29"/>
    </row>
    <row r="36" spans="2:12" s="1" customFormat="1" ht="14.4" hidden="1" customHeight="1">
      <c r="B36" s="29"/>
      <c r="E36" s="26" t="s">
        <v>41</v>
      </c>
      <c r="F36" s="88">
        <f>ROUND((SUM(BH133:BH264)),  2)</f>
        <v>0</v>
      </c>
      <c r="I36" s="89">
        <v>0.12</v>
      </c>
      <c r="J36" s="88">
        <f>0</f>
        <v>0</v>
      </c>
      <c r="L36" s="29"/>
    </row>
    <row r="37" spans="2:12" s="1" customFormat="1" ht="14.4" hidden="1" customHeight="1">
      <c r="B37" s="29"/>
      <c r="E37" s="26" t="s">
        <v>42</v>
      </c>
      <c r="F37" s="88">
        <f>ROUND((SUM(BI133:BI264)),  2)</f>
        <v>0</v>
      </c>
      <c r="I37" s="89">
        <v>0</v>
      </c>
      <c r="J37" s="88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4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" customHeight="1">
      <c r="B40" s="29"/>
      <c r="L40" s="29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7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5" customHeight="1">
      <c r="B82" s="29"/>
      <c r="C82" s="21" t="s">
        <v>97</v>
      </c>
      <c r="L82" s="29"/>
    </row>
    <row r="83" spans="2:47" s="1" customFormat="1" ht="7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26.25" customHeight="1">
      <c r="B85" s="29"/>
      <c r="E85" s="296" t="str">
        <f>E7</f>
        <v>Novostavba mola na Horním rybníku v Zámecké zahradě v Teplicích</v>
      </c>
      <c r="F85" s="297"/>
      <c r="G85" s="297"/>
      <c r="H85" s="297"/>
      <c r="L85" s="29"/>
    </row>
    <row r="86" spans="2:47" s="1" customFormat="1" ht="12" customHeight="1">
      <c r="B86" s="29"/>
      <c r="C86" s="26" t="s">
        <v>95</v>
      </c>
      <c r="L86" s="29"/>
    </row>
    <row r="87" spans="2:47" s="1" customFormat="1" ht="16.5" customHeight="1">
      <c r="B87" s="29"/>
      <c r="E87" s="286" t="str">
        <f>E9</f>
        <v>SO-02 - Chodníky</v>
      </c>
      <c r="F87" s="295"/>
      <c r="G87" s="295"/>
      <c r="H87" s="295"/>
      <c r="L87" s="29"/>
    </row>
    <row r="88" spans="2:47" s="1" customFormat="1" ht="7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Teplice</v>
      </c>
      <c r="I89" s="26" t="s">
        <v>20</v>
      </c>
      <c r="J89" s="49">
        <f>IF(J12="","",J12)</f>
        <v>45860</v>
      </c>
      <c r="L89" s="29"/>
    </row>
    <row r="90" spans="2:47" s="1" customFormat="1" ht="7" customHeight="1">
      <c r="B90" s="29"/>
      <c r="L90" s="29"/>
    </row>
    <row r="91" spans="2:47" s="1" customFormat="1" ht="25.65" customHeight="1">
      <c r="B91" s="29"/>
      <c r="C91" s="26" t="s">
        <v>21</v>
      </c>
      <c r="F91" s="24" t="str">
        <f>E15</f>
        <v>Statutární město Teplice</v>
      </c>
      <c r="I91" s="26" t="s">
        <v>27</v>
      </c>
      <c r="J91" s="27" t="str">
        <f>E21</f>
        <v>Sportovní projekty s.r.o.</v>
      </c>
      <c r="L91" s="29"/>
    </row>
    <row r="92" spans="2:47" s="1" customFormat="1" ht="15.15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F.Pecka</v>
      </c>
      <c r="L92" s="29"/>
    </row>
    <row r="93" spans="2:47" s="1" customFormat="1" ht="10.25" customHeight="1">
      <c r="B93" s="29"/>
      <c r="L93" s="29"/>
    </row>
    <row r="94" spans="2:47" s="1" customFormat="1" ht="29.25" customHeight="1">
      <c r="B94" s="29"/>
      <c r="C94" s="98" t="s">
        <v>98</v>
      </c>
      <c r="D94" s="90"/>
      <c r="E94" s="90"/>
      <c r="F94" s="90"/>
      <c r="G94" s="90"/>
      <c r="H94" s="90"/>
      <c r="I94" s="90"/>
      <c r="J94" s="99" t="s">
        <v>99</v>
      </c>
      <c r="K94" s="90"/>
      <c r="L94" s="29"/>
    </row>
    <row r="95" spans="2:47" s="1" customFormat="1" ht="10.25" customHeight="1">
      <c r="B95" s="29"/>
      <c r="L95" s="29"/>
    </row>
    <row r="96" spans="2:47" s="1" customFormat="1" ht="22.75" customHeight="1">
      <c r="B96" s="29"/>
      <c r="C96" s="100" t="s">
        <v>100</v>
      </c>
      <c r="J96" s="63">
        <f>J133</f>
        <v>0</v>
      </c>
      <c r="L96" s="29"/>
      <c r="AU96" s="17" t="s">
        <v>101</v>
      </c>
    </row>
    <row r="97" spans="2:12" s="8" customFormat="1" ht="25" customHeight="1">
      <c r="B97" s="101"/>
      <c r="D97" s="102" t="s">
        <v>102</v>
      </c>
      <c r="E97" s="103"/>
      <c r="F97" s="103"/>
      <c r="G97" s="103"/>
      <c r="H97" s="103"/>
      <c r="I97" s="103"/>
      <c r="J97" s="104">
        <f>J134</f>
        <v>0</v>
      </c>
      <c r="L97" s="101"/>
    </row>
    <row r="98" spans="2:12" s="9" customFormat="1" ht="19.899999999999999" customHeight="1">
      <c r="B98" s="105"/>
      <c r="D98" s="106" t="s">
        <v>103</v>
      </c>
      <c r="E98" s="107"/>
      <c r="F98" s="107"/>
      <c r="G98" s="107"/>
      <c r="H98" s="107"/>
      <c r="I98" s="107"/>
      <c r="J98" s="108">
        <f>J135</f>
        <v>0</v>
      </c>
      <c r="L98" s="105"/>
    </row>
    <row r="99" spans="2:12" s="9" customFormat="1" ht="19.899999999999999" customHeight="1">
      <c r="B99" s="105"/>
      <c r="D99" s="106" t="s">
        <v>322</v>
      </c>
      <c r="E99" s="107"/>
      <c r="F99" s="107"/>
      <c r="G99" s="107"/>
      <c r="H99" s="107"/>
      <c r="I99" s="107"/>
      <c r="J99" s="108">
        <f>J196</f>
        <v>0</v>
      </c>
      <c r="L99" s="105"/>
    </row>
    <row r="100" spans="2:12" s="9" customFormat="1" ht="19.899999999999999" customHeight="1">
      <c r="B100" s="105"/>
      <c r="D100" s="106" t="s">
        <v>323</v>
      </c>
      <c r="E100" s="107"/>
      <c r="F100" s="107"/>
      <c r="G100" s="107"/>
      <c r="H100" s="107"/>
      <c r="I100" s="107"/>
      <c r="J100" s="108">
        <f>J199</f>
        <v>0</v>
      </c>
      <c r="L100" s="105"/>
    </row>
    <row r="101" spans="2:12" s="9" customFormat="1" ht="19.899999999999999" customHeight="1">
      <c r="B101" s="105"/>
      <c r="D101" s="106" t="s">
        <v>104</v>
      </c>
      <c r="E101" s="107"/>
      <c r="F101" s="107"/>
      <c r="G101" s="107"/>
      <c r="H101" s="107"/>
      <c r="I101" s="107"/>
      <c r="J101" s="108">
        <f>J203</f>
        <v>0</v>
      </c>
      <c r="L101" s="105"/>
    </row>
    <row r="102" spans="2:12" s="9" customFormat="1" ht="19.899999999999999" customHeight="1">
      <c r="B102" s="105"/>
      <c r="D102" s="106" t="s">
        <v>105</v>
      </c>
      <c r="E102" s="107"/>
      <c r="F102" s="107"/>
      <c r="G102" s="107"/>
      <c r="H102" s="107"/>
      <c r="I102" s="107"/>
      <c r="J102" s="108">
        <f>J209</f>
        <v>0</v>
      </c>
      <c r="L102" s="105"/>
    </row>
    <row r="103" spans="2:12" s="9" customFormat="1" ht="19.899999999999999" customHeight="1">
      <c r="B103" s="105"/>
      <c r="D103" s="106" t="s">
        <v>325</v>
      </c>
      <c r="E103" s="107"/>
      <c r="F103" s="107"/>
      <c r="G103" s="107"/>
      <c r="H103" s="107"/>
      <c r="I103" s="107"/>
      <c r="J103" s="108">
        <f>J222</f>
        <v>0</v>
      </c>
      <c r="L103" s="105"/>
    </row>
    <row r="104" spans="2:12" s="9" customFormat="1" ht="19.899999999999999" customHeight="1">
      <c r="B104" s="105"/>
      <c r="D104" s="106" t="s">
        <v>326</v>
      </c>
      <c r="E104" s="107"/>
      <c r="F104" s="107"/>
      <c r="G104" s="107"/>
      <c r="H104" s="107"/>
      <c r="I104" s="107"/>
      <c r="J104" s="108">
        <f>J229</f>
        <v>0</v>
      </c>
      <c r="L104" s="105"/>
    </row>
    <row r="105" spans="2:12" s="9" customFormat="1" ht="19.899999999999999" customHeight="1">
      <c r="B105" s="105"/>
      <c r="D105" s="106" t="s">
        <v>107</v>
      </c>
      <c r="E105" s="107"/>
      <c r="F105" s="107"/>
      <c r="G105" s="107"/>
      <c r="H105" s="107"/>
      <c r="I105" s="107"/>
      <c r="J105" s="108">
        <f>J235</f>
        <v>0</v>
      </c>
      <c r="L105" s="105"/>
    </row>
    <row r="106" spans="2:12" s="8" customFormat="1" ht="25" customHeight="1">
      <c r="B106" s="101"/>
      <c r="D106" s="102" t="s">
        <v>108</v>
      </c>
      <c r="E106" s="103"/>
      <c r="F106" s="103"/>
      <c r="G106" s="103"/>
      <c r="H106" s="103"/>
      <c r="I106" s="103"/>
      <c r="J106" s="104">
        <f>J237</f>
        <v>0</v>
      </c>
      <c r="L106" s="101"/>
    </row>
    <row r="107" spans="2:12" s="9" customFormat="1" ht="19.899999999999999" customHeight="1">
      <c r="B107" s="105"/>
      <c r="D107" s="106" t="s">
        <v>327</v>
      </c>
      <c r="E107" s="107"/>
      <c r="F107" s="107"/>
      <c r="G107" s="107"/>
      <c r="H107" s="107"/>
      <c r="I107" s="107"/>
      <c r="J107" s="108">
        <f>J238</f>
        <v>0</v>
      </c>
      <c r="L107" s="105"/>
    </row>
    <row r="108" spans="2:12" s="9" customFormat="1" ht="19.899999999999999" customHeight="1">
      <c r="B108" s="105"/>
      <c r="D108" s="106" t="s">
        <v>328</v>
      </c>
      <c r="E108" s="107"/>
      <c r="F108" s="107"/>
      <c r="G108" s="107"/>
      <c r="H108" s="107"/>
      <c r="I108" s="107"/>
      <c r="J108" s="108">
        <f>J242</f>
        <v>0</v>
      </c>
      <c r="L108" s="105"/>
    </row>
    <row r="109" spans="2:12" s="8" customFormat="1" ht="25" customHeight="1">
      <c r="B109" s="101"/>
      <c r="D109" s="102" t="s">
        <v>110</v>
      </c>
      <c r="E109" s="103"/>
      <c r="F109" s="103"/>
      <c r="G109" s="103"/>
      <c r="H109" s="103"/>
      <c r="I109" s="103"/>
      <c r="J109" s="104">
        <f>J252</f>
        <v>0</v>
      </c>
      <c r="L109" s="101"/>
    </row>
    <row r="110" spans="2:12" s="9" customFormat="1" ht="19.899999999999999" customHeight="1">
      <c r="B110" s="105"/>
      <c r="D110" s="106" t="s">
        <v>329</v>
      </c>
      <c r="E110" s="107"/>
      <c r="F110" s="107"/>
      <c r="G110" s="107"/>
      <c r="H110" s="107"/>
      <c r="I110" s="107"/>
      <c r="J110" s="108">
        <f>J253</f>
        <v>0</v>
      </c>
      <c r="L110" s="105"/>
    </row>
    <row r="111" spans="2:12" s="9" customFormat="1" ht="19.899999999999999" customHeight="1">
      <c r="B111" s="105"/>
      <c r="D111" s="106" t="s">
        <v>111</v>
      </c>
      <c r="E111" s="107"/>
      <c r="F111" s="107"/>
      <c r="G111" s="107"/>
      <c r="H111" s="107"/>
      <c r="I111" s="107"/>
      <c r="J111" s="108">
        <f>J259</f>
        <v>0</v>
      </c>
      <c r="L111" s="105"/>
    </row>
    <row r="112" spans="2:12" s="9" customFormat="1" ht="19.899999999999999" customHeight="1">
      <c r="B112" s="105"/>
      <c r="D112" s="106" t="s">
        <v>330</v>
      </c>
      <c r="E112" s="107"/>
      <c r="F112" s="107"/>
      <c r="G112" s="107"/>
      <c r="H112" s="107"/>
      <c r="I112" s="107"/>
      <c r="J112" s="108">
        <f>J261</f>
        <v>0</v>
      </c>
      <c r="L112" s="105"/>
    </row>
    <row r="113" spans="2:12" s="9" customFormat="1" ht="19.899999999999999" customHeight="1">
      <c r="B113" s="105"/>
      <c r="D113" s="106" t="s">
        <v>331</v>
      </c>
      <c r="E113" s="107"/>
      <c r="F113" s="107"/>
      <c r="G113" s="107"/>
      <c r="H113" s="107"/>
      <c r="I113" s="107"/>
      <c r="J113" s="108">
        <f>J263</f>
        <v>0</v>
      </c>
      <c r="L113" s="105"/>
    </row>
    <row r="114" spans="2:12" s="1" customFormat="1" ht="21.75" customHeight="1">
      <c r="B114" s="29"/>
      <c r="L114" s="29"/>
    </row>
    <row r="115" spans="2:12" s="1" customFormat="1" ht="7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29"/>
    </row>
    <row r="119" spans="2:12" s="1" customFormat="1" ht="7" customHeight="1"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29"/>
    </row>
    <row r="120" spans="2:12" s="1" customFormat="1" ht="25" customHeight="1">
      <c r="B120" s="29"/>
      <c r="C120" s="21" t="s">
        <v>113</v>
      </c>
      <c r="L120" s="29"/>
    </row>
    <row r="121" spans="2:12" s="1" customFormat="1" ht="7" customHeight="1">
      <c r="B121" s="29"/>
      <c r="L121" s="29"/>
    </row>
    <row r="122" spans="2:12" s="1" customFormat="1" ht="12" customHeight="1">
      <c r="B122" s="29"/>
      <c r="C122" s="26" t="s">
        <v>14</v>
      </c>
      <c r="L122" s="29"/>
    </row>
    <row r="123" spans="2:12" s="1" customFormat="1" ht="26.25" customHeight="1">
      <c r="B123" s="29"/>
      <c r="E123" s="296" t="str">
        <f>E7</f>
        <v>Novostavba mola na Horním rybníku v Zámecké zahradě v Teplicích</v>
      </c>
      <c r="F123" s="297"/>
      <c r="G123" s="297"/>
      <c r="H123" s="297"/>
      <c r="L123" s="29"/>
    </row>
    <row r="124" spans="2:12" s="1" customFormat="1" ht="12" customHeight="1">
      <c r="B124" s="29"/>
      <c r="C124" s="26" t="s">
        <v>95</v>
      </c>
      <c r="L124" s="29"/>
    </row>
    <row r="125" spans="2:12" s="1" customFormat="1" ht="16.5" customHeight="1">
      <c r="B125" s="29"/>
      <c r="E125" s="286" t="str">
        <f>E9</f>
        <v>SO-02 - Chodníky</v>
      </c>
      <c r="F125" s="295"/>
      <c r="G125" s="295"/>
      <c r="H125" s="295"/>
      <c r="L125" s="29"/>
    </row>
    <row r="126" spans="2:12" s="1" customFormat="1" ht="7" customHeight="1">
      <c r="B126" s="29"/>
      <c r="L126" s="29"/>
    </row>
    <row r="127" spans="2:12" s="1" customFormat="1" ht="12" customHeight="1">
      <c r="B127" s="29"/>
      <c r="C127" s="26" t="s">
        <v>18</v>
      </c>
      <c r="F127" s="24" t="str">
        <f>F12</f>
        <v>Teplice</v>
      </c>
      <c r="I127" s="26" t="s">
        <v>20</v>
      </c>
      <c r="J127" s="49">
        <f>IF(J12="","",J12)</f>
        <v>45860</v>
      </c>
      <c r="L127" s="29"/>
    </row>
    <row r="128" spans="2:12" s="1" customFormat="1" ht="7" customHeight="1">
      <c r="B128" s="29"/>
      <c r="L128" s="29"/>
    </row>
    <row r="129" spans="2:65" s="1" customFormat="1" ht="25.65" customHeight="1">
      <c r="B129" s="29"/>
      <c r="C129" s="26" t="s">
        <v>21</v>
      </c>
      <c r="F129" s="24" t="str">
        <f>E15</f>
        <v>Statutární město Teplice</v>
      </c>
      <c r="I129" s="26" t="s">
        <v>27</v>
      </c>
      <c r="J129" s="27" t="str">
        <f>E21</f>
        <v>Sportovní projekty s.r.o.</v>
      </c>
      <c r="L129" s="29"/>
    </row>
    <row r="130" spans="2:65" s="1" customFormat="1" ht="15.15" customHeight="1">
      <c r="B130" s="29"/>
      <c r="C130" s="26" t="s">
        <v>25</v>
      </c>
      <c r="F130" s="24" t="str">
        <f>IF(E18="","",E18)</f>
        <v xml:space="preserve"> </v>
      </c>
      <c r="I130" s="26" t="s">
        <v>30</v>
      </c>
      <c r="J130" s="27" t="str">
        <f>E24</f>
        <v>F.Pecka</v>
      </c>
      <c r="L130" s="29"/>
    </row>
    <row r="131" spans="2:65" s="1" customFormat="1" ht="10.25" customHeight="1">
      <c r="B131" s="29"/>
      <c r="L131" s="29"/>
    </row>
    <row r="132" spans="2:65" s="10" customFormat="1" ht="29.25" customHeight="1">
      <c r="B132" s="109"/>
      <c r="C132" s="110" t="s">
        <v>114</v>
      </c>
      <c r="D132" s="111" t="s">
        <v>58</v>
      </c>
      <c r="E132" s="111" t="s">
        <v>54</v>
      </c>
      <c r="F132" s="111" t="s">
        <v>55</v>
      </c>
      <c r="G132" s="111" t="s">
        <v>115</v>
      </c>
      <c r="H132" s="111" t="s">
        <v>116</v>
      </c>
      <c r="I132" s="111" t="s">
        <v>117</v>
      </c>
      <c r="J132" s="112" t="s">
        <v>99</v>
      </c>
      <c r="K132" s="113" t="s">
        <v>118</v>
      </c>
      <c r="L132" s="109"/>
      <c r="M132" s="56" t="s">
        <v>1</v>
      </c>
      <c r="N132" s="57" t="s">
        <v>37</v>
      </c>
      <c r="O132" s="57" t="s">
        <v>119</v>
      </c>
      <c r="P132" s="57" t="s">
        <v>120</v>
      </c>
      <c r="Q132" s="57" t="s">
        <v>121</v>
      </c>
      <c r="R132" s="57" t="s">
        <v>122</v>
      </c>
      <c r="S132" s="57" t="s">
        <v>123</v>
      </c>
      <c r="T132" s="58" t="s">
        <v>124</v>
      </c>
    </row>
    <row r="133" spans="2:65" s="1" customFormat="1" ht="22.75" customHeight="1">
      <c r="B133" s="29"/>
      <c r="C133" s="61" t="s">
        <v>125</v>
      </c>
      <c r="J133" s="114">
        <f>BK133</f>
        <v>0</v>
      </c>
      <c r="L133" s="29"/>
      <c r="M133" s="59"/>
      <c r="N133" s="50"/>
      <c r="O133" s="50"/>
      <c r="P133" s="115">
        <f>P134+P237+P252</f>
        <v>394.32276000000007</v>
      </c>
      <c r="Q133" s="50"/>
      <c r="R133" s="115">
        <f>R134+R237+R252</f>
        <v>254.59005972000003</v>
      </c>
      <c r="S133" s="50"/>
      <c r="T133" s="116">
        <f>T134+T237+T252</f>
        <v>67.719200000000001</v>
      </c>
      <c r="AT133" s="17" t="s">
        <v>72</v>
      </c>
      <c r="AU133" s="17" t="s">
        <v>101</v>
      </c>
      <c r="BK133" s="117">
        <f>BK134+BK237+BK252</f>
        <v>0</v>
      </c>
    </row>
    <row r="134" spans="2:65" s="11" customFormat="1" ht="25.9" customHeight="1">
      <c r="B134" s="118"/>
      <c r="D134" s="119" t="s">
        <v>72</v>
      </c>
      <c r="E134" s="120" t="s">
        <v>126</v>
      </c>
      <c r="F134" s="120" t="s">
        <v>127</v>
      </c>
      <c r="J134" s="121">
        <f>BK134</f>
        <v>0</v>
      </c>
      <c r="L134" s="118"/>
      <c r="M134" s="122"/>
      <c r="P134" s="123">
        <f>P135+P196+P199+P203+P209+P222+P229+P235</f>
        <v>393.64884000000006</v>
      </c>
      <c r="R134" s="123">
        <f>R135+R196+R199+R203+R209+R222+R229+R235</f>
        <v>254.58924324000003</v>
      </c>
      <c r="T134" s="124">
        <f>T135+T196+T199+T203+T209+T222+T229+T235</f>
        <v>67.719200000000001</v>
      </c>
      <c r="AR134" s="119" t="s">
        <v>81</v>
      </c>
      <c r="AT134" s="125" t="s">
        <v>72</v>
      </c>
      <c r="AU134" s="125" t="s">
        <v>73</v>
      </c>
      <c r="AY134" s="119" t="s">
        <v>128</v>
      </c>
      <c r="BK134" s="126">
        <f>BK135+BK196+BK199+BK203+BK209+BK222+BK229+BK235</f>
        <v>0</v>
      </c>
    </row>
    <row r="135" spans="2:65" s="11" customFormat="1" ht="22.75" customHeight="1">
      <c r="B135" s="118"/>
      <c r="D135" s="119" t="s">
        <v>72</v>
      </c>
      <c r="E135" s="127" t="s">
        <v>81</v>
      </c>
      <c r="F135" s="127" t="s">
        <v>129</v>
      </c>
      <c r="J135" s="128">
        <f>BK135</f>
        <v>0</v>
      </c>
      <c r="L135" s="118"/>
      <c r="M135" s="122"/>
      <c r="P135" s="123">
        <f>SUM(P136:P195)</f>
        <v>214.13489500000003</v>
      </c>
      <c r="R135" s="123">
        <f>SUM(R136:R195)</f>
        <v>0.63265399999999994</v>
      </c>
      <c r="T135" s="124">
        <f>SUM(T136:T195)</f>
        <v>67.719200000000001</v>
      </c>
      <c r="AR135" s="119" t="s">
        <v>81</v>
      </c>
      <c r="AT135" s="125" t="s">
        <v>72</v>
      </c>
      <c r="AU135" s="125" t="s">
        <v>81</v>
      </c>
      <c r="AY135" s="119" t="s">
        <v>128</v>
      </c>
      <c r="BK135" s="126">
        <f>SUM(BK136:BK195)</f>
        <v>0</v>
      </c>
    </row>
    <row r="136" spans="2:65" s="1" customFormat="1" ht="24.15" customHeight="1">
      <c r="B136" s="129"/>
      <c r="C136" s="130" t="s">
        <v>81</v>
      </c>
      <c r="D136" s="130" t="s">
        <v>130</v>
      </c>
      <c r="E136" s="131" t="s">
        <v>639</v>
      </c>
      <c r="F136" s="132" t="s">
        <v>640</v>
      </c>
      <c r="G136" s="133" t="s">
        <v>133</v>
      </c>
      <c r="H136" s="134">
        <v>168</v>
      </c>
      <c r="I136" s="135"/>
      <c r="J136" s="135">
        <f>ROUND(I136*H136,2)</f>
        <v>0</v>
      </c>
      <c r="K136" s="136"/>
      <c r="L136" s="29"/>
      <c r="M136" s="137" t="s">
        <v>1</v>
      </c>
      <c r="N136" s="138" t="s">
        <v>38</v>
      </c>
      <c r="O136" s="139">
        <v>0.215</v>
      </c>
      <c r="P136" s="139">
        <f>O136*H136</f>
        <v>36.119999999999997</v>
      </c>
      <c r="Q136" s="139">
        <v>0</v>
      </c>
      <c r="R136" s="139">
        <f>Q136*H136</f>
        <v>0</v>
      </c>
      <c r="S136" s="139">
        <v>0.4</v>
      </c>
      <c r="T136" s="140">
        <f>S136*H136</f>
        <v>67.2</v>
      </c>
      <c r="AR136" s="141" t="s">
        <v>134</v>
      </c>
      <c r="AT136" s="141" t="s">
        <v>130</v>
      </c>
      <c r="AU136" s="141" t="s">
        <v>83</v>
      </c>
      <c r="AY136" s="17" t="s">
        <v>128</v>
      </c>
      <c r="BE136" s="142">
        <f>IF(N136="základní",J136,0)</f>
        <v>0</v>
      </c>
      <c r="BF136" s="142">
        <f>IF(N136="snížená",J136,0)</f>
        <v>0</v>
      </c>
      <c r="BG136" s="142">
        <f>IF(N136="zákl. přenesená",J136,0)</f>
        <v>0</v>
      </c>
      <c r="BH136" s="142">
        <f>IF(N136="sníž. přenesená",J136,0)</f>
        <v>0</v>
      </c>
      <c r="BI136" s="142">
        <f>IF(N136="nulová",J136,0)</f>
        <v>0</v>
      </c>
      <c r="BJ136" s="17" t="s">
        <v>81</v>
      </c>
      <c r="BK136" s="142">
        <f>ROUND(I136*H136,2)</f>
        <v>0</v>
      </c>
      <c r="BL136" s="17" t="s">
        <v>134</v>
      </c>
      <c r="BM136" s="141" t="s">
        <v>641</v>
      </c>
    </row>
    <row r="137" spans="2:65" s="13" customFormat="1">
      <c r="B137" s="149"/>
      <c r="D137" s="144" t="s">
        <v>136</v>
      </c>
      <c r="E137" s="150" t="s">
        <v>1</v>
      </c>
      <c r="F137" s="151" t="s">
        <v>642</v>
      </c>
      <c r="H137" s="152">
        <v>168</v>
      </c>
      <c r="L137" s="149"/>
      <c r="M137" s="153"/>
      <c r="T137" s="154"/>
      <c r="AT137" s="150" t="s">
        <v>136</v>
      </c>
      <c r="AU137" s="150" t="s">
        <v>83</v>
      </c>
      <c r="AV137" s="13" t="s">
        <v>83</v>
      </c>
      <c r="AW137" s="13" t="s">
        <v>29</v>
      </c>
      <c r="AX137" s="13" t="s">
        <v>81</v>
      </c>
      <c r="AY137" s="150" t="s">
        <v>128</v>
      </c>
    </row>
    <row r="138" spans="2:65" s="1" customFormat="1" ht="16.5" customHeight="1">
      <c r="B138" s="129"/>
      <c r="C138" s="130" t="s">
        <v>83</v>
      </c>
      <c r="D138" s="130" t="s">
        <v>130</v>
      </c>
      <c r="E138" s="131" t="s">
        <v>643</v>
      </c>
      <c r="F138" s="132" t="s">
        <v>644</v>
      </c>
      <c r="G138" s="133" t="s">
        <v>133</v>
      </c>
      <c r="H138" s="134">
        <v>649</v>
      </c>
      <c r="I138" s="135"/>
      <c r="J138" s="135">
        <f>ROUND(I138*H138,2)</f>
        <v>0</v>
      </c>
      <c r="K138" s="136"/>
      <c r="L138" s="29"/>
      <c r="M138" s="137" t="s">
        <v>1</v>
      </c>
      <c r="N138" s="138" t="s">
        <v>38</v>
      </c>
      <c r="O138" s="139">
        <v>6.4000000000000001E-2</v>
      </c>
      <c r="P138" s="139">
        <f>O138*H138</f>
        <v>41.536000000000001</v>
      </c>
      <c r="Q138" s="139">
        <v>0</v>
      </c>
      <c r="R138" s="139">
        <f>Q138*H138</f>
        <v>0</v>
      </c>
      <c r="S138" s="139">
        <v>8.0000000000000004E-4</v>
      </c>
      <c r="T138" s="140">
        <f>S138*H138</f>
        <v>0.51919999999999999</v>
      </c>
      <c r="AR138" s="141" t="s">
        <v>134</v>
      </c>
      <c r="AT138" s="141" t="s">
        <v>130</v>
      </c>
      <c r="AU138" s="141" t="s">
        <v>83</v>
      </c>
      <c r="AY138" s="17" t="s">
        <v>128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7" t="s">
        <v>81</v>
      </c>
      <c r="BK138" s="142">
        <f>ROUND(I138*H138,2)</f>
        <v>0</v>
      </c>
      <c r="BL138" s="17" t="s">
        <v>134</v>
      </c>
      <c r="BM138" s="141" t="s">
        <v>645</v>
      </c>
    </row>
    <row r="139" spans="2:65" s="13" customFormat="1">
      <c r="B139" s="149"/>
      <c r="D139" s="144" t="s">
        <v>136</v>
      </c>
      <c r="E139" s="150" t="s">
        <v>1</v>
      </c>
      <c r="F139" s="151" t="s">
        <v>646</v>
      </c>
      <c r="H139" s="152">
        <v>194</v>
      </c>
      <c r="L139" s="149"/>
      <c r="M139" s="153"/>
      <c r="T139" s="154"/>
      <c r="AT139" s="150" t="s">
        <v>136</v>
      </c>
      <c r="AU139" s="150" t="s">
        <v>83</v>
      </c>
      <c r="AV139" s="13" t="s">
        <v>83</v>
      </c>
      <c r="AW139" s="13" t="s">
        <v>29</v>
      </c>
      <c r="AX139" s="13" t="s">
        <v>73</v>
      </c>
      <c r="AY139" s="150" t="s">
        <v>128</v>
      </c>
    </row>
    <row r="140" spans="2:65" s="13" customFormat="1">
      <c r="B140" s="149"/>
      <c r="D140" s="144" t="s">
        <v>136</v>
      </c>
      <c r="E140" s="150" t="s">
        <v>1</v>
      </c>
      <c r="F140" s="151" t="s">
        <v>647</v>
      </c>
      <c r="H140" s="152">
        <v>455</v>
      </c>
      <c r="L140" s="149"/>
      <c r="M140" s="153"/>
      <c r="T140" s="154"/>
      <c r="AT140" s="150" t="s">
        <v>136</v>
      </c>
      <c r="AU140" s="150" t="s">
        <v>83</v>
      </c>
      <c r="AV140" s="13" t="s">
        <v>83</v>
      </c>
      <c r="AW140" s="13" t="s">
        <v>29</v>
      </c>
      <c r="AX140" s="13" t="s">
        <v>73</v>
      </c>
      <c r="AY140" s="150" t="s">
        <v>128</v>
      </c>
    </row>
    <row r="141" spans="2:65" s="14" customFormat="1">
      <c r="B141" s="155"/>
      <c r="D141" s="144" t="s">
        <v>136</v>
      </c>
      <c r="E141" s="156" t="s">
        <v>1</v>
      </c>
      <c r="F141" s="157" t="s">
        <v>140</v>
      </c>
      <c r="H141" s="158">
        <v>649</v>
      </c>
      <c r="L141" s="155"/>
      <c r="M141" s="159"/>
      <c r="T141" s="160"/>
      <c r="AT141" s="156" t="s">
        <v>136</v>
      </c>
      <c r="AU141" s="156" t="s">
        <v>83</v>
      </c>
      <c r="AV141" s="14" t="s">
        <v>134</v>
      </c>
      <c r="AW141" s="14" t="s">
        <v>29</v>
      </c>
      <c r="AX141" s="14" t="s">
        <v>81</v>
      </c>
      <c r="AY141" s="156" t="s">
        <v>128</v>
      </c>
    </row>
    <row r="142" spans="2:65" s="1" customFormat="1" ht="24.15" customHeight="1">
      <c r="B142" s="129"/>
      <c r="C142" s="130" t="s">
        <v>148</v>
      </c>
      <c r="D142" s="130" t="s">
        <v>130</v>
      </c>
      <c r="E142" s="131" t="s">
        <v>648</v>
      </c>
      <c r="F142" s="132" t="s">
        <v>649</v>
      </c>
      <c r="G142" s="133" t="s">
        <v>452</v>
      </c>
      <c r="H142" s="134">
        <v>315.8</v>
      </c>
      <c r="I142" s="135"/>
      <c r="J142" s="135">
        <f>ROUND(I142*H142,2)</f>
        <v>0</v>
      </c>
      <c r="K142" s="136"/>
      <c r="L142" s="29"/>
      <c r="M142" s="137" t="s">
        <v>1</v>
      </c>
      <c r="N142" s="138" t="s">
        <v>38</v>
      </c>
      <c r="O142" s="139">
        <v>0.121</v>
      </c>
      <c r="P142" s="139">
        <f>O142*H142</f>
        <v>38.211800000000004</v>
      </c>
      <c r="Q142" s="139">
        <v>2.1000000000000001E-4</v>
      </c>
      <c r="R142" s="139">
        <f>Q142*H142</f>
        <v>6.6318000000000002E-2</v>
      </c>
      <c r="S142" s="139">
        <v>0</v>
      </c>
      <c r="T142" s="140">
        <f>S142*H142</f>
        <v>0</v>
      </c>
      <c r="AR142" s="141" t="s">
        <v>134</v>
      </c>
      <c r="AT142" s="141" t="s">
        <v>130</v>
      </c>
      <c r="AU142" s="141" t="s">
        <v>83</v>
      </c>
      <c r="AY142" s="17" t="s">
        <v>128</v>
      </c>
      <c r="BE142" s="142">
        <f>IF(N142="základní",J142,0)</f>
        <v>0</v>
      </c>
      <c r="BF142" s="142">
        <f>IF(N142="snížená",J142,0)</f>
        <v>0</v>
      </c>
      <c r="BG142" s="142">
        <f>IF(N142="zákl. přenesená",J142,0)</f>
        <v>0</v>
      </c>
      <c r="BH142" s="142">
        <f>IF(N142="sníž. přenesená",J142,0)</f>
        <v>0</v>
      </c>
      <c r="BI142" s="142">
        <f>IF(N142="nulová",J142,0)</f>
        <v>0</v>
      </c>
      <c r="BJ142" s="17" t="s">
        <v>81</v>
      </c>
      <c r="BK142" s="142">
        <f>ROUND(I142*H142,2)</f>
        <v>0</v>
      </c>
      <c r="BL142" s="17" t="s">
        <v>134</v>
      </c>
      <c r="BM142" s="141" t="s">
        <v>650</v>
      </c>
    </row>
    <row r="143" spans="2:65" s="13" customFormat="1">
      <c r="B143" s="149"/>
      <c r="D143" s="144" t="s">
        <v>136</v>
      </c>
      <c r="E143" s="150" t="s">
        <v>1</v>
      </c>
      <c r="F143" s="151" t="s">
        <v>651</v>
      </c>
      <c r="H143" s="152">
        <v>75.8</v>
      </c>
      <c r="L143" s="149"/>
      <c r="M143" s="153"/>
      <c r="T143" s="154"/>
      <c r="AT143" s="150" t="s">
        <v>136</v>
      </c>
      <c r="AU143" s="150" t="s">
        <v>83</v>
      </c>
      <c r="AV143" s="13" t="s">
        <v>83</v>
      </c>
      <c r="AW143" s="13" t="s">
        <v>29</v>
      </c>
      <c r="AX143" s="13" t="s">
        <v>73</v>
      </c>
      <c r="AY143" s="150" t="s">
        <v>128</v>
      </c>
    </row>
    <row r="144" spans="2:65" s="13" customFormat="1">
      <c r="B144" s="149"/>
      <c r="D144" s="144" t="s">
        <v>136</v>
      </c>
      <c r="E144" s="150" t="s">
        <v>1</v>
      </c>
      <c r="F144" s="151" t="s">
        <v>652</v>
      </c>
      <c r="H144" s="152">
        <v>240</v>
      </c>
      <c r="L144" s="149"/>
      <c r="M144" s="153"/>
      <c r="T144" s="154"/>
      <c r="AT144" s="150" t="s">
        <v>136</v>
      </c>
      <c r="AU144" s="150" t="s">
        <v>83</v>
      </c>
      <c r="AV144" s="13" t="s">
        <v>83</v>
      </c>
      <c r="AW144" s="13" t="s">
        <v>29</v>
      </c>
      <c r="AX144" s="13" t="s">
        <v>73</v>
      </c>
      <c r="AY144" s="150" t="s">
        <v>128</v>
      </c>
    </row>
    <row r="145" spans="2:65" s="14" customFormat="1">
      <c r="B145" s="155"/>
      <c r="D145" s="144" t="s">
        <v>136</v>
      </c>
      <c r="E145" s="156" t="s">
        <v>1</v>
      </c>
      <c r="F145" s="157" t="s">
        <v>140</v>
      </c>
      <c r="H145" s="158">
        <v>315.8</v>
      </c>
      <c r="L145" s="155"/>
      <c r="M145" s="159"/>
      <c r="T145" s="160"/>
      <c r="AT145" s="156" t="s">
        <v>136</v>
      </c>
      <c r="AU145" s="156" t="s">
        <v>83</v>
      </c>
      <c r="AV145" s="14" t="s">
        <v>134</v>
      </c>
      <c r="AW145" s="14" t="s">
        <v>29</v>
      </c>
      <c r="AX145" s="14" t="s">
        <v>81</v>
      </c>
      <c r="AY145" s="156" t="s">
        <v>128</v>
      </c>
    </row>
    <row r="146" spans="2:65" s="1" customFormat="1" ht="24.15" customHeight="1">
      <c r="B146" s="129"/>
      <c r="C146" s="130" t="s">
        <v>134</v>
      </c>
      <c r="D146" s="130" t="s">
        <v>130</v>
      </c>
      <c r="E146" s="131" t="s">
        <v>653</v>
      </c>
      <c r="F146" s="132" t="s">
        <v>654</v>
      </c>
      <c r="G146" s="133" t="s">
        <v>452</v>
      </c>
      <c r="H146" s="134">
        <v>315.8</v>
      </c>
      <c r="I146" s="135"/>
      <c r="J146" s="135">
        <f>ROUND(I146*H146,2)</f>
        <v>0</v>
      </c>
      <c r="K146" s="136"/>
      <c r="L146" s="29"/>
      <c r="M146" s="137" t="s">
        <v>1</v>
      </c>
      <c r="N146" s="138" t="s">
        <v>38</v>
      </c>
      <c r="O146" s="139">
        <v>9.0999999999999998E-2</v>
      </c>
      <c r="P146" s="139">
        <f>O146*H146</f>
        <v>28.7378</v>
      </c>
      <c r="Q146" s="139">
        <v>0</v>
      </c>
      <c r="R146" s="139">
        <f>Q146*H146</f>
        <v>0</v>
      </c>
      <c r="S146" s="139">
        <v>0</v>
      </c>
      <c r="T146" s="140">
        <f>S146*H146</f>
        <v>0</v>
      </c>
      <c r="AR146" s="141" t="s">
        <v>134</v>
      </c>
      <c r="AT146" s="141" t="s">
        <v>130</v>
      </c>
      <c r="AU146" s="141" t="s">
        <v>83</v>
      </c>
      <c r="AY146" s="17" t="s">
        <v>128</v>
      </c>
      <c r="BE146" s="142">
        <f>IF(N146="základní",J146,0)</f>
        <v>0</v>
      </c>
      <c r="BF146" s="142">
        <f>IF(N146="snížená",J146,0)</f>
        <v>0</v>
      </c>
      <c r="BG146" s="142">
        <f>IF(N146="zákl. přenesená",J146,0)</f>
        <v>0</v>
      </c>
      <c r="BH146" s="142">
        <f>IF(N146="sníž. přenesená",J146,0)</f>
        <v>0</v>
      </c>
      <c r="BI146" s="142">
        <f>IF(N146="nulová",J146,0)</f>
        <v>0</v>
      </c>
      <c r="BJ146" s="17" t="s">
        <v>81</v>
      </c>
      <c r="BK146" s="142">
        <f>ROUND(I146*H146,2)</f>
        <v>0</v>
      </c>
      <c r="BL146" s="17" t="s">
        <v>134</v>
      </c>
      <c r="BM146" s="141" t="s">
        <v>655</v>
      </c>
    </row>
    <row r="147" spans="2:65" s="13" customFormat="1">
      <c r="B147" s="149"/>
      <c r="D147" s="144" t="s">
        <v>136</v>
      </c>
      <c r="E147" s="150" t="s">
        <v>1</v>
      </c>
      <c r="F147" s="151" t="s">
        <v>651</v>
      </c>
      <c r="H147" s="152">
        <v>75.8</v>
      </c>
      <c r="L147" s="149"/>
      <c r="M147" s="153"/>
      <c r="T147" s="154"/>
      <c r="AT147" s="150" t="s">
        <v>136</v>
      </c>
      <c r="AU147" s="150" t="s">
        <v>83</v>
      </c>
      <c r="AV147" s="13" t="s">
        <v>83</v>
      </c>
      <c r="AW147" s="13" t="s">
        <v>29</v>
      </c>
      <c r="AX147" s="13" t="s">
        <v>73</v>
      </c>
      <c r="AY147" s="150" t="s">
        <v>128</v>
      </c>
    </row>
    <row r="148" spans="2:65" s="13" customFormat="1">
      <c r="B148" s="149"/>
      <c r="D148" s="144" t="s">
        <v>136</v>
      </c>
      <c r="E148" s="150" t="s">
        <v>1</v>
      </c>
      <c r="F148" s="151" t="s">
        <v>652</v>
      </c>
      <c r="H148" s="152">
        <v>240</v>
      </c>
      <c r="L148" s="149"/>
      <c r="M148" s="153"/>
      <c r="T148" s="154"/>
      <c r="AT148" s="150" t="s">
        <v>136</v>
      </c>
      <c r="AU148" s="150" t="s">
        <v>83</v>
      </c>
      <c r="AV148" s="13" t="s">
        <v>83</v>
      </c>
      <c r="AW148" s="13" t="s">
        <v>29</v>
      </c>
      <c r="AX148" s="13" t="s">
        <v>73</v>
      </c>
      <c r="AY148" s="150" t="s">
        <v>128</v>
      </c>
    </row>
    <row r="149" spans="2:65" s="14" customFormat="1">
      <c r="B149" s="155"/>
      <c r="D149" s="144" t="s">
        <v>136</v>
      </c>
      <c r="E149" s="156" t="s">
        <v>1</v>
      </c>
      <c r="F149" s="157" t="s">
        <v>140</v>
      </c>
      <c r="H149" s="158">
        <v>315.8</v>
      </c>
      <c r="L149" s="155"/>
      <c r="M149" s="159"/>
      <c r="T149" s="160"/>
      <c r="AT149" s="156" t="s">
        <v>136</v>
      </c>
      <c r="AU149" s="156" t="s">
        <v>83</v>
      </c>
      <c r="AV149" s="14" t="s">
        <v>134</v>
      </c>
      <c r="AW149" s="14" t="s">
        <v>29</v>
      </c>
      <c r="AX149" s="14" t="s">
        <v>81</v>
      </c>
      <c r="AY149" s="156" t="s">
        <v>128</v>
      </c>
    </row>
    <row r="150" spans="2:65" s="1" customFormat="1" ht="24.15" customHeight="1">
      <c r="B150" s="129"/>
      <c r="C150" s="130" t="s">
        <v>157</v>
      </c>
      <c r="D150" s="130" t="s">
        <v>130</v>
      </c>
      <c r="E150" s="131" t="s">
        <v>656</v>
      </c>
      <c r="F150" s="132" t="s">
        <v>657</v>
      </c>
      <c r="G150" s="133" t="s">
        <v>452</v>
      </c>
      <c r="H150" s="134">
        <v>315.8</v>
      </c>
      <c r="I150" s="135"/>
      <c r="J150" s="135">
        <f>ROUND(I150*H150,2)</f>
        <v>0</v>
      </c>
      <c r="K150" s="136"/>
      <c r="L150" s="29"/>
      <c r="M150" s="137" t="s">
        <v>1</v>
      </c>
      <c r="N150" s="138" t="s">
        <v>38</v>
      </c>
      <c r="O150" s="139">
        <v>9.0999999999999998E-2</v>
      </c>
      <c r="P150" s="139">
        <f>O150*H150</f>
        <v>28.7378</v>
      </c>
      <c r="Q150" s="139">
        <v>0</v>
      </c>
      <c r="R150" s="139">
        <f>Q150*H150</f>
        <v>0</v>
      </c>
      <c r="S150" s="139">
        <v>0</v>
      </c>
      <c r="T150" s="140">
        <f>S150*H150</f>
        <v>0</v>
      </c>
      <c r="AR150" s="141" t="s">
        <v>134</v>
      </c>
      <c r="AT150" s="141" t="s">
        <v>130</v>
      </c>
      <c r="AU150" s="141" t="s">
        <v>83</v>
      </c>
      <c r="AY150" s="17" t="s">
        <v>128</v>
      </c>
      <c r="BE150" s="142">
        <f>IF(N150="základní",J150,0)</f>
        <v>0</v>
      </c>
      <c r="BF150" s="142">
        <f>IF(N150="snížená",J150,0)</f>
        <v>0</v>
      </c>
      <c r="BG150" s="142">
        <f>IF(N150="zákl. přenesená",J150,0)</f>
        <v>0</v>
      </c>
      <c r="BH150" s="142">
        <f>IF(N150="sníž. přenesená",J150,0)</f>
        <v>0</v>
      </c>
      <c r="BI150" s="142">
        <f>IF(N150="nulová",J150,0)</f>
        <v>0</v>
      </c>
      <c r="BJ150" s="17" t="s">
        <v>81</v>
      </c>
      <c r="BK150" s="142">
        <f>ROUND(I150*H150,2)</f>
        <v>0</v>
      </c>
      <c r="BL150" s="17" t="s">
        <v>134</v>
      </c>
      <c r="BM150" s="141" t="s">
        <v>658</v>
      </c>
    </row>
    <row r="151" spans="2:65" s="13" customFormat="1">
      <c r="B151" s="149"/>
      <c r="D151" s="144" t="s">
        <v>136</v>
      </c>
      <c r="E151" s="150" t="s">
        <v>1</v>
      </c>
      <c r="F151" s="151" t="s">
        <v>651</v>
      </c>
      <c r="H151" s="152">
        <v>75.8</v>
      </c>
      <c r="L151" s="149"/>
      <c r="M151" s="153"/>
      <c r="T151" s="154"/>
      <c r="AT151" s="150" t="s">
        <v>136</v>
      </c>
      <c r="AU151" s="150" t="s">
        <v>83</v>
      </c>
      <c r="AV151" s="13" t="s">
        <v>83</v>
      </c>
      <c r="AW151" s="13" t="s">
        <v>29</v>
      </c>
      <c r="AX151" s="13" t="s">
        <v>73</v>
      </c>
      <c r="AY151" s="150" t="s">
        <v>128</v>
      </c>
    </row>
    <row r="152" spans="2:65" s="13" customFormat="1">
      <c r="B152" s="149"/>
      <c r="D152" s="144" t="s">
        <v>136</v>
      </c>
      <c r="E152" s="150" t="s">
        <v>1</v>
      </c>
      <c r="F152" s="151" t="s">
        <v>652</v>
      </c>
      <c r="H152" s="152">
        <v>240</v>
      </c>
      <c r="L152" s="149"/>
      <c r="M152" s="153"/>
      <c r="T152" s="154"/>
      <c r="AT152" s="150" t="s">
        <v>136</v>
      </c>
      <c r="AU152" s="150" t="s">
        <v>83</v>
      </c>
      <c r="AV152" s="13" t="s">
        <v>83</v>
      </c>
      <c r="AW152" s="13" t="s">
        <v>29</v>
      </c>
      <c r="AX152" s="13" t="s">
        <v>73</v>
      </c>
      <c r="AY152" s="150" t="s">
        <v>128</v>
      </c>
    </row>
    <row r="153" spans="2:65" s="14" customFormat="1">
      <c r="B153" s="155"/>
      <c r="D153" s="144" t="s">
        <v>136</v>
      </c>
      <c r="E153" s="156" t="s">
        <v>1</v>
      </c>
      <c r="F153" s="157" t="s">
        <v>140</v>
      </c>
      <c r="H153" s="158">
        <v>315.8</v>
      </c>
      <c r="L153" s="155"/>
      <c r="M153" s="159"/>
      <c r="T153" s="160"/>
      <c r="AT153" s="156" t="s">
        <v>136</v>
      </c>
      <c r="AU153" s="156" t="s">
        <v>83</v>
      </c>
      <c r="AV153" s="14" t="s">
        <v>134</v>
      </c>
      <c r="AW153" s="14" t="s">
        <v>29</v>
      </c>
      <c r="AX153" s="14" t="s">
        <v>81</v>
      </c>
      <c r="AY153" s="156" t="s">
        <v>128</v>
      </c>
    </row>
    <row r="154" spans="2:65" s="1" customFormat="1" ht="24.15" customHeight="1">
      <c r="B154" s="129"/>
      <c r="C154" s="130" t="s">
        <v>169</v>
      </c>
      <c r="D154" s="130" t="s">
        <v>130</v>
      </c>
      <c r="E154" s="131" t="s">
        <v>659</v>
      </c>
      <c r="F154" s="132" t="s">
        <v>660</v>
      </c>
      <c r="G154" s="133" t="s">
        <v>133</v>
      </c>
      <c r="H154" s="134">
        <v>130</v>
      </c>
      <c r="I154" s="135"/>
      <c r="J154" s="135">
        <f>ROUND(I154*H154,2)</f>
        <v>0</v>
      </c>
      <c r="K154" s="136"/>
      <c r="L154" s="29"/>
      <c r="M154" s="137" t="s">
        <v>1</v>
      </c>
      <c r="N154" s="138" t="s">
        <v>38</v>
      </c>
      <c r="O154" s="139">
        <v>7.5999999999999998E-2</v>
      </c>
      <c r="P154" s="139">
        <f>O154*H154</f>
        <v>9.879999999999999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134</v>
      </c>
      <c r="AT154" s="141" t="s">
        <v>130</v>
      </c>
      <c r="AU154" s="141" t="s">
        <v>83</v>
      </c>
      <c r="AY154" s="17" t="s">
        <v>128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7" t="s">
        <v>81</v>
      </c>
      <c r="BK154" s="142">
        <f>ROUND(I154*H154,2)</f>
        <v>0</v>
      </c>
      <c r="BL154" s="17" t="s">
        <v>134</v>
      </c>
      <c r="BM154" s="141" t="s">
        <v>661</v>
      </c>
    </row>
    <row r="155" spans="2:65" s="13" customFormat="1">
      <c r="B155" s="149"/>
      <c r="D155" s="144" t="s">
        <v>136</v>
      </c>
      <c r="E155" s="150" t="s">
        <v>1</v>
      </c>
      <c r="F155" s="151" t="s">
        <v>662</v>
      </c>
      <c r="H155" s="152">
        <v>130</v>
      </c>
      <c r="L155" s="149"/>
      <c r="M155" s="153"/>
      <c r="T155" s="154"/>
      <c r="AT155" s="150" t="s">
        <v>136</v>
      </c>
      <c r="AU155" s="150" t="s">
        <v>83</v>
      </c>
      <c r="AV155" s="13" t="s">
        <v>83</v>
      </c>
      <c r="AW155" s="13" t="s">
        <v>29</v>
      </c>
      <c r="AX155" s="13" t="s">
        <v>81</v>
      </c>
      <c r="AY155" s="150" t="s">
        <v>128</v>
      </c>
    </row>
    <row r="156" spans="2:65" s="1" customFormat="1" ht="37.75" customHeight="1">
      <c r="B156" s="129"/>
      <c r="C156" s="130" t="s">
        <v>177</v>
      </c>
      <c r="D156" s="130" t="s">
        <v>130</v>
      </c>
      <c r="E156" s="131" t="s">
        <v>663</v>
      </c>
      <c r="F156" s="132" t="s">
        <v>664</v>
      </c>
      <c r="G156" s="133" t="s">
        <v>160</v>
      </c>
      <c r="H156" s="134">
        <v>52</v>
      </c>
      <c r="I156" s="135"/>
      <c r="J156" s="135">
        <f>ROUND(I156*H156,2)</f>
        <v>0</v>
      </c>
      <c r="K156" s="136"/>
      <c r="L156" s="29"/>
      <c r="M156" s="137" t="s">
        <v>1</v>
      </c>
      <c r="N156" s="138" t="s">
        <v>38</v>
      </c>
      <c r="O156" s="139">
        <v>4.3999999999999997E-2</v>
      </c>
      <c r="P156" s="139">
        <f>O156*H156</f>
        <v>2.2879999999999998</v>
      </c>
      <c r="Q156" s="139">
        <v>0</v>
      </c>
      <c r="R156" s="139">
        <f>Q156*H156</f>
        <v>0</v>
      </c>
      <c r="S156" s="139">
        <v>0</v>
      </c>
      <c r="T156" s="140">
        <f>S156*H156</f>
        <v>0</v>
      </c>
      <c r="AR156" s="141" t="s">
        <v>134</v>
      </c>
      <c r="AT156" s="141" t="s">
        <v>130</v>
      </c>
      <c r="AU156" s="141" t="s">
        <v>83</v>
      </c>
      <c r="AY156" s="17" t="s">
        <v>128</v>
      </c>
      <c r="BE156" s="142">
        <f>IF(N156="základní",J156,0)</f>
        <v>0</v>
      </c>
      <c r="BF156" s="142">
        <f>IF(N156="snížená",J156,0)</f>
        <v>0</v>
      </c>
      <c r="BG156" s="142">
        <f>IF(N156="zákl. přenesená",J156,0)</f>
        <v>0</v>
      </c>
      <c r="BH156" s="142">
        <f>IF(N156="sníž. přenesená",J156,0)</f>
        <v>0</v>
      </c>
      <c r="BI156" s="142">
        <f>IF(N156="nulová",J156,0)</f>
        <v>0</v>
      </c>
      <c r="BJ156" s="17" t="s">
        <v>81</v>
      </c>
      <c r="BK156" s="142">
        <f>ROUND(I156*H156,2)</f>
        <v>0</v>
      </c>
      <c r="BL156" s="17" t="s">
        <v>134</v>
      </c>
      <c r="BM156" s="141" t="s">
        <v>665</v>
      </c>
    </row>
    <row r="157" spans="2:65" s="13" customFormat="1">
      <c r="B157" s="149"/>
      <c r="D157" s="144" t="s">
        <v>136</v>
      </c>
      <c r="E157" s="150" t="s">
        <v>1</v>
      </c>
      <c r="F157" s="151" t="s">
        <v>666</v>
      </c>
      <c r="H157" s="152">
        <v>52</v>
      </c>
      <c r="L157" s="149"/>
      <c r="M157" s="153"/>
      <c r="T157" s="154"/>
      <c r="AT157" s="150" t="s">
        <v>136</v>
      </c>
      <c r="AU157" s="150" t="s">
        <v>83</v>
      </c>
      <c r="AV157" s="13" t="s">
        <v>83</v>
      </c>
      <c r="AW157" s="13" t="s">
        <v>29</v>
      </c>
      <c r="AX157" s="13" t="s">
        <v>81</v>
      </c>
      <c r="AY157" s="150" t="s">
        <v>128</v>
      </c>
    </row>
    <row r="158" spans="2:65" s="1" customFormat="1" ht="37.75" customHeight="1">
      <c r="B158" s="129"/>
      <c r="C158" s="130" t="s">
        <v>183</v>
      </c>
      <c r="D158" s="130" t="s">
        <v>130</v>
      </c>
      <c r="E158" s="131" t="s">
        <v>184</v>
      </c>
      <c r="F158" s="132" t="s">
        <v>185</v>
      </c>
      <c r="G158" s="133" t="s">
        <v>160</v>
      </c>
      <c r="H158" s="134">
        <v>19.829999999999998</v>
      </c>
      <c r="I158" s="135"/>
      <c r="J158" s="135">
        <f>ROUND(I158*H158,2)</f>
        <v>0</v>
      </c>
      <c r="K158" s="136"/>
      <c r="L158" s="29"/>
      <c r="M158" s="137" t="s">
        <v>1</v>
      </c>
      <c r="N158" s="138" t="s">
        <v>38</v>
      </c>
      <c r="O158" s="139">
        <v>8.6999999999999994E-2</v>
      </c>
      <c r="P158" s="139">
        <f>O158*H158</f>
        <v>1.7252099999999997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134</v>
      </c>
      <c r="AT158" s="141" t="s">
        <v>130</v>
      </c>
      <c r="AU158" s="141" t="s">
        <v>83</v>
      </c>
      <c r="AY158" s="17" t="s">
        <v>128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7" t="s">
        <v>81</v>
      </c>
      <c r="BK158" s="142">
        <f>ROUND(I158*H158,2)</f>
        <v>0</v>
      </c>
      <c r="BL158" s="17" t="s">
        <v>134</v>
      </c>
      <c r="BM158" s="141" t="s">
        <v>667</v>
      </c>
    </row>
    <row r="159" spans="2:65" s="13" customFormat="1">
      <c r="B159" s="149"/>
      <c r="D159" s="144" t="s">
        <v>136</v>
      </c>
      <c r="E159" s="150" t="s">
        <v>1</v>
      </c>
      <c r="F159" s="151" t="s">
        <v>668</v>
      </c>
      <c r="H159" s="152">
        <v>19.829999999999998</v>
      </c>
      <c r="L159" s="149"/>
      <c r="M159" s="153"/>
      <c r="T159" s="154"/>
      <c r="AT159" s="150" t="s">
        <v>136</v>
      </c>
      <c r="AU159" s="150" t="s">
        <v>83</v>
      </c>
      <c r="AV159" s="13" t="s">
        <v>83</v>
      </c>
      <c r="AW159" s="13" t="s">
        <v>29</v>
      </c>
      <c r="AX159" s="13" t="s">
        <v>81</v>
      </c>
      <c r="AY159" s="150" t="s">
        <v>128</v>
      </c>
    </row>
    <row r="160" spans="2:65" s="1" customFormat="1" ht="37.75" customHeight="1">
      <c r="B160" s="129"/>
      <c r="C160" s="130" t="s">
        <v>188</v>
      </c>
      <c r="D160" s="130" t="s">
        <v>130</v>
      </c>
      <c r="E160" s="131" t="s">
        <v>189</v>
      </c>
      <c r="F160" s="132" t="s">
        <v>190</v>
      </c>
      <c r="G160" s="133" t="s">
        <v>160</v>
      </c>
      <c r="H160" s="134">
        <v>198.3</v>
      </c>
      <c r="I160" s="135"/>
      <c r="J160" s="135">
        <f>ROUND(I160*H160,2)</f>
        <v>0</v>
      </c>
      <c r="K160" s="136"/>
      <c r="L160" s="29"/>
      <c r="M160" s="137" t="s">
        <v>1</v>
      </c>
      <c r="N160" s="138" t="s">
        <v>38</v>
      </c>
      <c r="O160" s="139">
        <v>5.0000000000000001E-3</v>
      </c>
      <c r="P160" s="139">
        <f>O160*H160</f>
        <v>0.99150000000000005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134</v>
      </c>
      <c r="AT160" s="141" t="s">
        <v>130</v>
      </c>
      <c r="AU160" s="141" t="s">
        <v>83</v>
      </c>
      <c r="AY160" s="17" t="s">
        <v>128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7" t="s">
        <v>81</v>
      </c>
      <c r="BK160" s="142">
        <f>ROUND(I160*H160,2)</f>
        <v>0</v>
      </c>
      <c r="BL160" s="17" t="s">
        <v>134</v>
      </c>
      <c r="BM160" s="141" t="s">
        <v>669</v>
      </c>
    </row>
    <row r="161" spans="2:65" s="13" customFormat="1">
      <c r="B161" s="149"/>
      <c r="D161" s="144" t="s">
        <v>136</v>
      </c>
      <c r="E161" s="150" t="s">
        <v>1</v>
      </c>
      <c r="F161" s="151" t="s">
        <v>670</v>
      </c>
      <c r="H161" s="152">
        <v>198.3</v>
      </c>
      <c r="L161" s="149"/>
      <c r="M161" s="153"/>
      <c r="T161" s="154"/>
      <c r="AT161" s="150" t="s">
        <v>136</v>
      </c>
      <c r="AU161" s="150" t="s">
        <v>83</v>
      </c>
      <c r="AV161" s="13" t="s">
        <v>83</v>
      </c>
      <c r="AW161" s="13" t="s">
        <v>29</v>
      </c>
      <c r="AX161" s="13" t="s">
        <v>81</v>
      </c>
      <c r="AY161" s="150" t="s">
        <v>128</v>
      </c>
    </row>
    <row r="162" spans="2:65" s="1" customFormat="1" ht="24.15" customHeight="1">
      <c r="B162" s="129"/>
      <c r="C162" s="130" t="s">
        <v>193</v>
      </c>
      <c r="D162" s="130" t="s">
        <v>130</v>
      </c>
      <c r="E162" s="131" t="s">
        <v>194</v>
      </c>
      <c r="F162" s="132" t="s">
        <v>195</v>
      </c>
      <c r="G162" s="133" t="s">
        <v>160</v>
      </c>
      <c r="H162" s="134">
        <v>26</v>
      </c>
      <c r="I162" s="135"/>
      <c r="J162" s="135">
        <f>ROUND(I162*H162,2)</f>
        <v>0</v>
      </c>
      <c r="K162" s="136"/>
      <c r="L162" s="29"/>
      <c r="M162" s="137" t="s">
        <v>1</v>
      </c>
      <c r="N162" s="138" t="s">
        <v>38</v>
      </c>
      <c r="O162" s="139">
        <v>0.19700000000000001</v>
      </c>
      <c r="P162" s="139">
        <f>O162*H162</f>
        <v>5.1219999999999999</v>
      </c>
      <c r="Q162" s="139">
        <v>0</v>
      </c>
      <c r="R162" s="139">
        <f>Q162*H162</f>
        <v>0</v>
      </c>
      <c r="S162" s="139">
        <v>0</v>
      </c>
      <c r="T162" s="140">
        <f>S162*H162</f>
        <v>0</v>
      </c>
      <c r="AR162" s="141" t="s">
        <v>134</v>
      </c>
      <c r="AT162" s="141" t="s">
        <v>130</v>
      </c>
      <c r="AU162" s="141" t="s">
        <v>83</v>
      </c>
      <c r="AY162" s="17" t="s">
        <v>128</v>
      </c>
      <c r="BE162" s="142">
        <f>IF(N162="základní",J162,0)</f>
        <v>0</v>
      </c>
      <c r="BF162" s="142">
        <f>IF(N162="snížená",J162,0)</f>
        <v>0</v>
      </c>
      <c r="BG162" s="142">
        <f>IF(N162="zákl. přenesená",J162,0)</f>
        <v>0</v>
      </c>
      <c r="BH162" s="142">
        <f>IF(N162="sníž. přenesená",J162,0)</f>
        <v>0</v>
      </c>
      <c r="BI162" s="142">
        <f>IF(N162="nulová",J162,0)</f>
        <v>0</v>
      </c>
      <c r="BJ162" s="17" t="s">
        <v>81</v>
      </c>
      <c r="BK162" s="142">
        <f>ROUND(I162*H162,2)</f>
        <v>0</v>
      </c>
      <c r="BL162" s="17" t="s">
        <v>134</v>
      </c>
      <c r="BM162" s="141" t="s">
        <v>671</v>
      </c>
    </row>
    <row r="163" spans="2:65" s="13" customFormat="1">
      <c r="B163" s="149"/>
      <c r="D163" s="144" t="s">
        <v>136</v>
      </c>
      <c r="E163" s="150" t="s">
        <v>1</v>
      </c>
      <c r="F163" s="151" t="s">
        <v>672</v>
      </c>
      <c r="H163" s="152">
        <v>26</v>
      </c>
      <c r="L163" s="149"/>
      <c r="M163" s="153"/>
      <c r="T163" s="154"/>
      <c r="AT163" s="150" t="s">
        <v>136</v>
      </c>
      <c r="AU163" s="150" t="s">
        <v>83</v>
      </c>
      <c r="AV163" s="13" t="s">
        <v>83</v>
      </c>
      <c r="AW163" s="13" t="s">
        <v>29</v>
      </c>
      <c r="AX163" s="13" t="s">
        <v>81</v>
      </c>
      <c r="AY163" s="150" t="s">
        <v>128</v>
      </c>
    </row>
    <row r="164" spans="2:65" s="1" customFormat="1" ht="16.5" customHeight="1">
      <c r="B164" s="129"/>
      <c r="C164" s="130" t="s">
        <v>197</v>
      </c>
      <c r="D164" s="130" t="s">
        <v>130</v>
      </c>
      <c r="E164" s="131" t="s">
        <v>375</v>
      </c>
      <c r="F164" s="132" t="s">
        <v>376</v>
      </c>
      <c r="G164" s="133" t="s">
        <v>160</v>
      </c>
      <c r="H164" s="134">
        <v>26</v>
      </c>
      <c r="I164" s="135"/>
      <c r="J164" s="135">
        <f>ROUND(I164*H164,2)</f>
        <v>0</v>
      </c>
      <c r="K164" s="136"/>
      <c r="L164" s="29"/>
      <c r="M164" s="137" t="s">
        <v>1</v>
      </c>
      <c r="N164" s="138" t="s">
        <v>38</v>
      </c>
      <c r="O164" s="139">
        <v>8.9999999999999993E-3</v>
      </c>
      <c r="P164" s="139">
        <f>O164*H164</f>
        <v>0.23399999999999999</v>
      </c>
      <c r="Q164" s="139">
        <v>0</v>
      </c>
      <c r="R164" s="139">
        <f>Q164*H164</f>
        <v>0</v>
      </c>
      <c r="S164" s="139">
        <v>0</v>
      </c>
      <c r="T164" s="140">
        <f>S164*H164</f>
        <v>0</v>
      </c>
      <c r="AR164" s="141" t="s">
        <v>134</v>
      </c>
      <c r="AT164" s="141" t="s">
        <v>130</v>
      </c>
      <c r="AU164" s="141" t="s">
        <v>83</v>
      </c>
      <c r="AY164" s="17" t="s">
        <v>128</v>
      </c>
      <c r="BE164" s="142">
        <f>IF(N164="základní",J164,0)</f>
        <v>0</v>
      </c>
      <c r="BF164" s="142">
        <f>IF(N164="snížená",J164,0)</f>
        <v>0</v>
      </c>
      <c r="BG164" s="142">
        <f>IF(N164="zákl. přenesená",J164,0)</f>
        <v>0</v>
      </c>
      <c r="BH164" s="142">
        <f>IF(N164="sníž. přenesená",J164,0)</f>
        <v>0</v>
      </c>
      <c r="BI164" s="142">
        <f>IF(N164="nulová",J164,0)</f>
        <v>0</v>
      </c>
      <c r="BJ164" s="17" t="s">
        <v>81</v>
      </c>
      <c r="BK164" s="142">
        <f>ROUND(I164*H164,2)</f>
        <v>0</v>
      </c>
      <c r="BL164" s="17" t="s">
        <v>134</v>
      </c>
      <c r="BM164" s="141" t="s">
        <v>673</v>
      </c>
    </row>
    <row r="165" spans="2:65" s="13" customFormat="1">
      <c r="B165" s="149"/>
      <c r="D165" s="144" t="s">
        <v>136</v>
      </c>
      <c r="E165" s="150" t="s">
        <v>1</v>
      </c>
      <c r="F165" s="151" t="s">
        <v>674</v>
      </c>
      <c r="H165" s="152">
        <v>26</v>
      </c>
      <c r="L165" s="149"/>
      <c r="M165" s="153"/>
      <c r="T165" s="154"/>
      <c r="AT165" s="150" t="s">
        <v>136</v>
      </c>
      <c r="AU165" s="150" t="s">
        <v>83</v>
      </c>
      <c r="AV165" s="13" t="s">
        <v>83</v>
      </c>
      <c r="AW165" s="13" t="s">
        <v>29</v>
      </c>
      <c r="AX165" s="13" t="s">
        <v>81</v>
      </c>
      <c r="AY165" s="150" t="s">
        <v>128</v>
      </c>
    </row>
    <row r="166" spans="2:65" s="1" customFormat="1" ht="37.75" customHeight="1">
      <c r="B166" s="129"/>
      <c r="C166" s="130" t="s">
        <v>8</v>
      </c>
      <c r="D166" s="130" t="s">
        <v>130</v>
      </c>
      <c r="E166" s="131" t="s">
        <v>675</v>
      </c>
      <c r="F166" s="132" t="s">
        <v>676</v>
      </c>
      <c r="G166" s="133" t="s">
        <v>133</v>
      </c>
      <c r="H166" s="134">
        <v>30.85</v>
      </c>
      <c r="I166" s="135"/>
      <c r="J166" s="135">
        <f>ROUND(I166*H166,2)</f>
        <v>0</v>
      </c>
      <c r="K166" s="136"/>
      <c r="L166" s="29"/>
      <c r="M166" s="137" t="s">
        <v>1</v>
      </c>
      <c r="N166" s="138" t="s">
        <v>38</v>
      </c>
      <c r="O166" s="139">
        <v>0.09</v>
      </c>
      <c r="P166" s="139">
        <f>O166*H166</f>
        <v>2.7765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134</v>
      </c>
      <c r="AT166" s="141" t="s">
        <v>130</v>
      </c>
      <c r="AU166" s="141" t="s">
        <v>83</v>
      </c>
      <c r="AY166" s="17" t="s">
        <v>128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7" t="s">
        <v>81</v>
      </c>
      <c r="BK166" s="142">
        <f>ROUND(I166*H166,2)</f>
        <v>0</v>
      </c>
      <c r="BL166" s="17" t="s">
        <v>134</v>
      </c>
      <c r="BM166" s="141" t="s">
        <v>677</v>
      </c>
    </row>
    <row r="167" spans="2:65" s="13" customFormat="1">
      <c r="B167" s="149"/>
      <c r="D167" s="144" t="s">
        <v>136</v>
      </c>
      <c r="E167" s="150" t="s">
        <v>1</v>
      </c>
      <c r="F167" s="151" t="s">
        <v>678</v>
      </c>
      <c r="H167" s="152">
        <v>30.85</v>
      </c>
      <c r="L167" s="149"/>
      <c r="M167" s="153"/>
      <c r="T167" s="154"/>
      <c r="AT167" s="150" t="s">
        <v>136</v>
      </c>
      <c r="AU167" s="150" t="s">
        <v>83</v>
      </c>
      <c r="AV167" s="13" t="s">
        <v>83</v>
      </c>
      <c r="AW167" s="13" t="s">
        <v>29</v>
      </c>
      <c r="AX167" s="13" t="s">
        <v>81</v>
      </c>
      <c r="AY167" s="150" t="s">
        <v>128</v>
      </c>
    </row>
    <row r="168" spans="2:65" s="1" customFormat="1" ht="44.25" customHeight="1">
      <c r="B168" s="129"/>
      <c r="C168" s="130" t="s">
        <v>208</v>
      </c>
      <c r="D168" s="130" t="s">
        <v>130</v>
      </c>
      <c r="E168" s="131" t="s">
        <v>679</v>
      </c>
      <c r="F168" s="132" t="s">
        <v>680</v>
      </c>
      <c r="G168" s="133" t="s">
        <v>133</v>
      </c>
      <c r="H168" s="134">
        <v>30.85</v>
      </c>
      <c r="I168" s="135"/>
      <c r="J168" s="135">
        <f>ROUND(I168*H168,2)</f>
        <v>0</v>
      </c>
      <c r="K168" s="136"/>
      <c r="L168" s="29"/>
      <c r="M168" s="137" t="s">
        <v>1</v>
      </c>
      <c r="N168" s="138" t="s">
        <v>38</v>
      </c>
      <c r="O168" s="139">
        <v>6.0000000000000001E-3</v>
      </c>
      <c r="P168" s="139">
        <f>O168*H168</f>
        <v>0.18510000000000001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134</v>
      </c>
      <c r="AT168" s="141" t="s">
        <v>130</v>
      </c>
      <c r="AU168" s="141" t="s">
        <v>83</v>
      </c>
      <c r="AY168" s="17" t="s">
        <v>128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7" t="s">
        <v>81</v>
      </c>
      <c r="BK168" s="142">
        <f>ROUND(I168*H168,2)</f>
        <v>0</v>
      </c>
      <c r="BL168" s="17" t="s">
        <v>134</v>
      </c>
      <c r="BM168" s="141" t="s">
        <v>681</v>
      </c>
    </row>
    <row r="169" spans="2:65" s="13" customFormat="1">
      <c r="B169" s="149"/>
      <c r="D169" s="144" t="s">
        <v>136</v>
      </c>
      <c r="E169" s="150" t="s">
        <v>1</v>
      </c>
      <c r="F169" s="151" t="s">
        <v>682</v>
      </c>
      <c r="H169" s="152">
        <v>30.85</v>
      </c>
      <c r="L169" s="149"/>
      <c r="M169" s="153"/>
      <c r="T169" s="154"/>
      <c r="AT169" s="150" t="s">
        <v>136</v>
      </c>
      <c r="AU169" s="150" t="s">
        <v>83</v>
      </c>
      <c r="AV169" s="13" t="s">
        <v>83</v>
      </c>
      <c r="AW169" s="13" t="s">
        <v>29</v>
      </c>
      <c r="AX169" s="13" t="s">
        <v>81</v>
      </c>
      <c r="AY169" s="150" t="s">
        <v>128</v>
      </c>
    </row>
    <row r="170" spans="2:65" s="1" customFormat="1" ht="24.15" customHeight="1">
      <c r="B170" s="129"/>
      <c r="C170" s="130" t="s">
        <v>213</v>
      </c>
      <c r="D170" s="130" t="s">
        <v>130</v>
      </c>
      <c r="E170" s="131" t="s">
        <v>683</v>
      </c>
      <c r="F170" s="132" t="s">
        <v>684</v>
      </c>
      <c r="G170" s="133" t="s">
        <v>133</v>
      </c>
      <c r="H170" s="134">
        <v>30.85</v>
      </c>
      <c r="I170" s="135"/>
      <c r="J170" s="135">
        <f>ROUND(I170*H170,2)</f>
        <v>0</v>
      </c>
      <c r="K170" s="136"/>
      <c r="L170" s="29"/>
      <c r="M170" s="137" t="s">
        <v>1</v>
      </c>
      <c r="N170" s="138" t="s">
        <v>38</v>
      </c>
      <c r="O170" s="139">
        <v>0.114</v>
      </c>
      <c r="P170" s="139">
        <f>O170*H170</f>
        <v>3.5169000000000001</v>
      </c>
      <c r="Q170" s="139">
        <v>0</v>
      </c>
      <c r="R170" s="139">
        <f>Q170*H170</f>
        <v>0</v>
      </c>
      <c r="S170" s="139">
        <v>0</v>
      </c>
      <c r="T170" s="140">
        <f>S170*H170</f>
        <v>0</v>
      </c>
      <c r="AR170" s="141" t="s">
        <v>134</v>
      </c>
      <c r="AT170" s="141" t="s">
        <v>130</v>
      </c>
      <c r="AU170" s="141" t="s">
        <v>83</v>
      </c>
      <c r="AY170" s="17" t="s">
        <v>128</v>
      </c>
      <c r="BE170" s="142">
        <f>IF(N170="základní",J170,0)</f>
        <v>0</v>
      </c>
      <c r="BF170" s="142">
        <f>IF(N170="snížená",J170,0)</f>
        <v>0</v>
      </c>
      <c r="BG170" s="142">
        <f>IF(N170="zákl. přenesená",J170,0)</f>
        <v>0</v>
      </c>
      <c r="BH170" s="142">
        <f>IF(N170="sníž. přenesená",J170,0)</f>
        <v>0</v>
      </c>
      <c r="BI170" s="142">
        <f>IF(N170="nulová",J170,0)</f>
        <v>0</v>
      </c>
      <c r="BJ170" s="17" t="s">
        <v>81</v>
      </c>
      <c r="BK170" s="142">
        <f>ROUND(I170*H170,2)</f>
        <v>0</v>
      </c>
      <c r="BL170" s="17" t="s">
        <v>134</v>
      </c>
      <c r="BM170" s="141" t="s">
        <v>685</v>
      </c>
    </row>
    <row r="171" spans="2:65" s="13" customFormat="1">
      <c r="B171" s="149"/>
      <c r="D171" s="144" t="s">
        <v>136</v>
      </c>
      <c r="E171" s="150" t="s">
        <v>1</v>
      </c>
      <c r="F171" s="151" t="s">
        <v>678</v>
      </c>
      <c r="H171" s="152">
        <v>30.85</v>
      </c>
      <c r="L171" s="149"/>
      <c r="M171" s="153"/>
      <c r="T171" s="154"/>
      <c r="AT171" s="150" t="s">
        <v>136</v>
      </c>
      <c r="AU171" s="150" t="s">
        <v>83</v>
      </c>
      <c r="AV171" s="13" t="s">
        <v>83</v>
      </c>
      <c r="AW171" s="13" t="s">
        <v>29</v>
      </c>
      <c r="AX171" s="13" t="s">
        <v>81</v>
      </c>
      <c r="AY171" s="150" t="s">
        <v>128</v>
      </c>
    </row>
    <row r="172" spans="2:65" s="1" customFormat="1" ht="16.5" customHeight="1">
      <c r="B172" s="129"/>
      <c r="C172" s="161" t="s">
        <v>217</v>
      </c>
      <c r="D172" s="161" t="s">
        <v>209</v>
      </c>
      <c r="E172" s="162" t="s">
        <v>686</v>
      </c>
      <c r="F172" s="163" t="s">
        <v>687</v>
      </c>
      <c r="G172" s="164" t="s">
        <v>160</v>
      </c>
      <c r="H172" s="165">
        <v>1.62</v>
      </c>
      <c r="I172" s="166"/>
      <c r="J172" s="166">
        <f>ROUND(I172*H172,2)</f>
        <v>0</v>
      </c>
      <c r="K172" s="167"/>
      <c r="L172" s="168"/>
      <c r="M172" s="169" t="s">
        <v>1</v>
      </c>
      <c r="N172" s="170" t="s">
        <v>38</v>
      </c>
      <c r="O172" s="139">
        <v>0</v>
      </c>
      <c r="P172" s="139">
        <f>O172*H172</f>
        <v>0</v>
      </c>
      <c r="Q172" s="139">
        <v>0.21</v>
      </c>
      <c r="R172" s="139">
        <f>Q172*H172</f>
        <v>0.3402</v>
      </c>
      <c r="S172" s="139">
        <v>0</v>
      </c>
      <c r="T172" s="140">
        <f>S172*H172</f>
        <v>0</v>
      </c>
      <c r="AR172" s="141" t="s">
        <v>183</v>
      </c>
      <c r="AT172" s="141" t="s">
        <v>209</v>
      </c>
      <c r="AU172" s="141" t="s">
        <v>83</v>
      </c>
      <c r="AY172" s="17" t="s">
        <v>128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7" t="s">
        <v>81</v>
      </c>
      <c r="BK172" s="142">
        <f>ROUND(I172*H172,2)</f>
        <v>0</v>
      </c>
      <c r="BL172" s="17" t="s">
        <v>134</v>
      </c>
      <c r="BM172" s="141" t="s">
        <v>688</v>
      </c>
    </row>
    <row r="173" spans="2:65" s="13" customFormat="1">
      <c r="B173" s="149"/>
      <c r="D173" s="144" t="s">
        <v>136</v>
      </c>
      <c r="E173" s="150" t="s">
        <v>1</v>
      </c>
      <c r="F173" s="151" t="s">
        <v>689</v>
      </c>
      <c r="H173" s="152">
        <v>1.62</v>
      </c>
      <c r="L173" s="149"/>
      <c r="M173" s="153"/>
      <c r="T173" s="154"/>
      <c r="AT173" s="150" t="s">
        <v>136</v>
      </c>
      <c r="AU173" s="150" t="s">
        <v>83</v>
      </c>
      <c r="AV173" s="13" t="s">
        <v>83</v>
      </c>
      <c r="AW173" s="13" t="s">
        <v>29</v>
      </c>
      <c r="AX173" s="13" t="s">
        <v>73</v>
      </c>
      <c r="AY173" s="150" t="s">
        <v>128</v>
      </c>
    </row>
    <row r="174" spans="2:65" s="14" customFormat="1">
      <c r="B174" s="155"/>
      <c r="D174" s="144" t="s">
        <v>136</v>
      </c>
      <c r="E174" s="156" t="s">
        <v>1</v>
      </c>
      <c r="F174" s="157" t="s">
        <v>140</v>
      </c>
      <c r="H174" s="158">
        <v>1.62</v>
      </c>
      <c r="L174" s="155"/>
      <c r="M174" s="159"/>
      <c r="T174" s="160"/>
      <c r="AT174" s="156" t="s">
        <v>136</v>
      </c>
      <c r="AU174" s="156" t="s">
        <v>83</v>
      </c>
      <c r="AV174" s="14" t="s">
        <v>134</v>
      </c>
      <c r="AW174" s="14" t="s">
        <v>29</v>
      </c>
      <c r="AX174" s="14" t="s">
        <v>81</v>
      </c>
      <c r="AY174" s="156" t="s">
        <v>128</v>
      </c>
    </row>
    <row r="175" spans="2:65" s="1" customFormat="1" ht="24.15" customHeight="1">
      <c r="B175" s="129"/>
      <c r="C175" s="130" t="s">
        <v>222</v>
      </c>
      <c r="D175" s="130" t="s">
        <v>130</v>
      </c>
      <c r="E175" s="131" t="s">
        <v>690</v>
      </c>
      <c r="F175" s="132" t="s">
        <v>691</v>
      </c>
      <c r="G175" s="133" t="s">
        <v>133</v>
      </c>
      <c r="H175" s="134">
        <v>30.85</v>
      </c>
      <c r="I175" s="135"/>
      <c r="J175" s="135">
        <f>ROUND(I175*H175,2)</f>
        <v>0</v>
      </c>
      <c r="K175" s="136"/>
      <c r="L175" s="29"/>
      <c r="M175" s="137" t="s">
        <v>1</v>
      </c>
      <c r="N175" s="138" t="s">
        <v>38</v>
      </c>
      <c r="O175" s="139">
        <v>5.8000000000000003E-2</v>
      </c>
      <c r="P175" s="139">
        <f>O175*H175</f>
        <v>1.7893000000000001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134</v>
      </c>
      <c r="AT175" s="141" t="s">
        <v>130</v>
      </c>
      <c r="AU175" s="141" t="s">
        <v>83</v>
      </c>
      <c r="AY175" s="17" t="s">
        <v>128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7" t="s">
        <v>81</v>
      </c>
      <c r="BK175" s="142">
        <f>ROUND(I175*H175,2)</f>
        <v>0</v>
      </c>
      <c r="BL175" s="17" t="s">
        <v>134</v>
      </c>
      <c r="BM175" s="141" t="s">
        <v>692</v>
      </c>
    </row>
    <row r="176" spans="2:65" s="13" customFormat="1">
      <c r="B176" s="149"/>
      <c r="D176" s="144" t="s">
        <v>136</v>
      </c>
      <c r="E176" s="150" t="s">
        <v>1</v>
      </c>
      <c r="F176" s="151" t="s">
        <v>678</v>
      </c>
      <c r="H176" s="152">
        <v>30.85</v>
      </c>
      <c r="L176" s="149"/>
      <c r="M176" s="153"/>
      <c r="T176" s="154"/>
      <c r="AT176" s="150" t="s">
        <v>136</v>
      </c>
      <c r="AU176" s="150" t="s">
        <v>83</v>
      </c>
      <c r="AV176" s="13" t="s">
        <v>83</v>
      </c>
      <c r="AW176" s="13" t="s">
        <v>29</v>
      </c>
      <c r="AX176" s="13" t="s">
        <v>81</v>
      </c>
      <c r="AY176" s="150" t="s">
        <v>128</v>
      </c>
    </row>
    <row r="177" spans="2:65" s="1" customFormat="1" ht="16.5" customHeight="1">
      <c r="B177" s="129"/>
      <c r="C177" s="161" t="s">
        <v>227</v>
      </c>
      <c r="D177" s="161" t="s">
        <v>209</v>
      </c>
      <c r="E177" s="162" t="s">
        <v>693</v>
      </c>
      <c r="F177" s="163" t="s">
        <v>694</v>
      </c>
      <c r="G177" s="164" t="s">
        <v>554</v>
      </c>
      <c r="H177" s="165">
        <v>0.92600000000000005</v>
      </c>
      <c r="I177" s="166"/>
      <c r="J177" s="166">
        <f>ROUND(I177*H177,2)</f>
        <v>0</v>
      </c>
      <c r="K177" s="167"/>
      <c r="L177" s="168"/>
      <c r="M177" s="169" t="s">
        <v>1</v>
      </c>
      <c r="N177" s="170" t="s">
        <v>38</v>
      </c>
      <c r="O177" s="139">
        <v>0</v>
      </c>
      <c r="P177" s="139">
        <f>O177*H177</f>
        <v>0</v>
      </c>
      <c r="Q177" s="139">
        <v>1E-3</v>
      </c>
      <c r="R177" s="139">
        <f>Q177*H177</f>
        <v>9.2600000000000007E-4</v>
      </c>
      <c r="S177" s="139">
        <v>0</v>
      </c>
      <c r="T177" s="140">
        <f>S177*H177</f>
        <v>0</v>
      </c>
      <c r="AR177" s="141" t="s">
        <v>183</v>
      </c>
      <c r="AT177" s="141" t="s">
        <v>209</v>
      </c>
      <c r="AU177" s="141" t="s">
        <v>83</v>
      </c>
      <c r="AY177" s="17" t="s">
        <v>128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7" t="s">
        <v>81</v>
      </c>
      <c r="BK177" s="142">
        <f>ROUND(I177*H177,2)</f>
        <v>0</v>
      </c>
      <c r="BL177" s="17" t="s">
        <v>134</v>
      </c>
      <c r="BM177" s="141" t="s">
        <v>695</v>
      </c>
    </row>
    <row r="178" spans="2:65" s="13" customFormat="1">
      <c r="B178" s="149"/>
      <c r="D178" s="144" t="s">
        <v>136</v>
      </c>
      <c r="E178" s="150" t="s">
        <v>1</v>
      </c>
      <c r="F178" s="151" t="s">
        <v>678</v>
      </c>
      <c r="H178" s="152">
        <v>30.85</v>
      </c>
      <c r="L178" s="149"/>
      <c r="M178" s="153"/>
      <c r="T178" s="154"/>
      <c r="AT178" s="150" t="s">
        <v>136</v>
      </c>
      <c r="AU178" s="150" t="s">
        <v>83</v>
      </c>
      <c r="AV178" s="13" t="s">
        <v>83</v>
      </c>
      <c r="AW178" s="13" t="s">
        <v>29</v>
      </c>
      <c r="AX178" s="13" t="s">
        <v>81</v>
      </c>
      <c r="AY178" s="150" t="s">
        <v>128</v>
      </c>
    </row>
    <row r="179" spans="2:65" s="13" customFormat="1">
      <c r="B179" s="149"/>
      <c r="D179" s="144" t="s">
        <v>136</v>
      </c>
      <c r="F179" s="151" t="s">
        <v>696</v>
      </c>
      <c r="H179" s="152">
        <v>0.92600000000000005</v>
      </c>
      <c r="L179" s="149"/>
      <c r="M179" s="153"/>
      <c r="T179" s="154"/>
      <c r="AT179" s="150" t="s">
        <v>136</v>
      </c>
      <c r="AU179" s="150" t="s">
        <v>83</v>
      </c>
      <c r="AV179" s="13" t="s">
        <v>83</v>
      </c>
      <c r="AW179" s="13" t="s">
        <v>3</v>
      </c>
      <c r="AX179" s="13" t="s">
        <v>81</v>
      </c>
      <c r="AY179" s="150" t="s">
        <v>128</v>
      </c>
    </row>
    <row r="180" spans="2:65" s="1" customFormat="1" ht="24.15" customHeight="1">
      <c r="B180" s="129"/>
      <c r="C180" s="130" t="s">
        <v>233</v>
      </c>
      <c r="D180" s="130" t="s">
        <v>130</v>
      </c>
      <c r="E180" s="131" t="s">
        <v>198</v>
      </c>
      <c r="F180" s="132" t="s">
        <v>697</v>
      </c>
      <c r="G180" s="133" t="s">
        <v>133</v>
      </c>
      <c r="H180" s="134">
        <v>103.746</v>
      </c>
      <c r="I180" s="135"/>
      <c r="J180" s="135">
        <f>ROUND(I180*H180,2)</f>
        <v>0</v>
      </c>
      <c r="K180" s="136"/>
      <c r="L180" s="29"/>
      <c r="M180" s="137" t="s">
        <v>1</v>
      </c>
      <c r="N180" s="138" t="s">
        <v>38</v>
      </c>
      <c r="O180" s="139">
        <v>2.5000000000000001E-2</v>
      </c>
      <c r="P180" s="139">
        <f>O180*H180</f>
        <v>2.5936500000000002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134</v>
      </c>
      <c r="AT180" s="141" t="s">
        <v>130</v>
      </c>
      <c r="AU180" s="141" t="s">
        <v>83</v>
      </c>
      <c r="AY180" s="17" t="s">
        <v>128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7" t="s">
        <v>81</v>
      </c>
      <c r="BK180" s="142">
        <f>ROUND(I180*H180,2)</f>
        <v>0</v>
      </c>
      <c r="BL180" s="17" t="s">
        <v>134</v>
      </c>
      <c r="BM180" s="141" t="s">
        <v>698</v>
      </c>
    </row>
    <row r="181" spans="2:65" s="13" customFormat="1">
      <c r="B181" s="149"/>
      <c r="D181" s="144" t="s">
        <v>136</v>
      </c>
      <c r="E181" s="150" t="s">
        <v>1</v>
      </c>
      <c r="F181" s="151" t="s">
        <v>699</v>
      </c>
      <c r="H181" s="152">
        <v>72.896000000000001</v>
      </c>
      <c r="L181" s="149"/>
      <c r="M181" s="153"/>
      <c r="T181" s="154"/>
      <c r="AT181" s="150" t="s">
        <v>136</v>
      </c>
      <c r="AU181" s="150" t="s">
        <v>83</v>
      </c>
      <c r="AV181" s="13" t="s">
        <v>83</v>
      </c>
      <c r="AW181" s="13" t="s">
        <v>29</v>
      </c>
      <c r="AX181" s="13" t="s">
        <v>73</v>
      </c>
      <c r="AY181" s="150" t="s">
        <v>128</v>
      </c>
    </row>
    <row r="182" spans="2:65" s="13" customFormat="1">
      <c r="B182" s="149"/>
      <c r="D182" s="144" t="s">
        <v>136</v>
      </c>
      <c r="E182" s="150" t="s">
        <v>1</v>
      </c>
      <c r="F182" s="151" t="s">
        <v>700</v>
      </c>
      <c r="H182" s="152">
        <v>30.85</v>
      </c>
      <c r="L182" s="149"/>
      <c r="M182" s="153"/>
      <c r="T182" s="154"/>
      <c r="AT182" s="150" t="s">
        <v>136</v>
      </c>
      <c r="AU182" s="150" t="s">
        <v>83</v>
      </c>
      <c r="AV182" s="13" t="s">
        <v>83</v>
      </c>
      <c r="AW182" s="13" t="s">
        <v>29</v>
      </c>
      <c r="AX182" s="13" t="s">
        <v>73</v>
      </c>
      <c r="AY182" s="150" t="s">
        <v>128</v>
      </c>
    </row>
    <row r="183" spans="2:65" s="14" customFormat="1">
      <c r="B183" s="155"/>
      <c r="D183" s="144" t="s">
        <v>136</v>
      </c>
      <c r="E183" s="156" t="s">
        <v>1</v>
      </c>
      <c r="F183" s="157" t="s">
        <v>140</v>
      </c>
      <c r="H183" s="158">
        <v>103.74600000000001</v>
      </c>
      <c r="L183" s="155"/>
      <c r="M183" s="159"/>
      <c r="T183" s="160"/>
      <c r="AT183" s="156" t="s">
        <v>136</v>
      </c>
      <c r="AU183" s="156" t="s">
        <v>83</v>
      </c>
      <c r="AV183" s="14" t="s">
        <v>134</v>
      </c>
      <c r="AW183" s="14" t="s">
        <v>29</v>
      </c>
      <c r="AX183" s="14" t="s">
        <v>81</v>
      </c>
      <c r="AY183" s="156" t="s">
        <v>128</v>
      </c>
    </row>
    <row r="184" spans="2:65" s="1" customFormat="1" ht="24.15" customHeight="1">
      <c r="B184" s="129"/>
      <c r="C184" s="130" t="s">
        <v>239</v>
      </c>
      <c r="D184" s="130" t="s">
        <v>130</v>
      </c>
      <c r="E184" s="131" t="s">
        <v>701</v>
      </c>
      <c r="F184" s="132" t="s">
        <v>702</v>
      </c>
      <c r="G184" s="133" t="s">
        <v>155</v>
      </c>
      <c r="H184" s="134">
        <v>7</v>
      </c>
      <c r="I184" s="135"/>
      <c r="J184" s="135">
        <f>ROUND(I184*H184,2)</f>
        <v>0</v>
      </c>
      <c r="K184" s="136"/>
      <c r="L184" s="29"/>
      <c r="M184" s="137" t="s">
        <v>1</v>
      </c>
      <c r="N184" s="138" t="s">
        <v>38</v>
      </c>
      <c r="O184" s="139">
        <v>1.3660000000000001</v>
      </c>
      <c r="P184" s="139">
        <f>O184*H184</f>
        <v>9.5620000000000012</v>
      </c>
      <c r="Q184" s="139">
        <v>3.2030000000000003E-2</v>
      </c>
      <c r="R184" s="139">
        <f>Q184*H184</f>
        <v>0.22421000000000002</v>
      </c>
      <c r="S184" s="139">
        <v>0</v>
      </c>
      <c r="T184" s="140">
        <f>S184*H184</f>
        <v>0</v>
      </c>
      <c r="AR184" s="141" t="s">
        <v>134</v>
      </c>
      <c r="AT184" s="141" t="s">
        <v>130</v>
      </c>
      <c r="AU184" s="141" t="s">
        <v>83</v>
      </c>
      <c r="AY184" s="17" t="s">
        <v>128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7" t="s">
        <v>81</v>
      </c>
      <c r="BK184" s="142">
        <f>ROUND(I184*H184,2)</f>
        <v>0</v>
      </c>
      <c r="BL184" s="17" t="s">
        <v>134</v>
      </c>
      <c r="BM184" s="141" t="s">
        <v>703</v>
      </c>
    </row>
    <row r="185" spans="2:65" s="13" customFormat="1">
      <c r="B185" s="149"/>
      <c r="D185" s="144" t="s">
        <v>136</v>
      </c>
      <c r="E185" s="150" t="s">
        <v>1</v>
      </c>
      <c r="F185" s="151" t="s">
        <v>177</v>
      </c>
      <c r="H185" s="152">
        <v>7</v>
      </c>
      <c r="L185" s="149"/>
      <c r="M185" s="153"/>
      <c r="T185" s="154"/>
      <c r="AT185" s="150" t="s">
        <v>136</v>
      </c>
      <c r="AU185" s="150" t="s">
        <v>83</v>
      </c>
      <c r="AV185" s="13" t="s">
        <v>83</v>
      </c>
      <c r="AW185" s="13" t="s">
        <v>29</v>
      </c>
      <c r="AX185" s="13" t="s">
        <v>81</v>
      </c>
      <c r="AY185" s="150" t="s">
        <v>128</v>
      </c>
    </row>
    <row r="186" spans="2:65" s="1" customFormat="1" ht="33" customHeight="1">
      <c r="B186" s="129"/>
      <c r="C186" s="130" t="s">
        <v>245</v>
      </c>
      <c r="D186" s="130" t="s">
        <v>130</v>
      </c>
      <c r="E186" s="131" t="s">
        <v>704</v>
      </c>
      <c r="F186" s="132" t="s">
        <v>705</v>
      </c>
      <c r="G186" s="133" t="s">
        <v>133</v>
      </c>
      <c r="H186" s="134">
        <v>30.85</v>
      </c>
      <c r="I186" s="135"/>
      <c r="J186" s="135">
        <f>ROUND(I186*H186,2)</f>
        <v>0</v>
      </c>
      <c r="K186" s="136"/>
      <c r="L186" s="29"/>
      <c r="M186" s="137" t="s">
        <v>1</v>
      </c>
      <c r="N186" s="138" t="s">
        <v>38</v>
      </c>
      <c r="O186" s="139">
        <v>2E-3</v>
      </c>
      <c r="P186" s="139">
        <f>O186*H186</f>
        <v>6.1700000000000005E-2</v>
      </c>
      <c r="Q186" s="139">
        <v>0</v>
      </c>
      <c r="R186" s="139">
        <f>Q186*H186</f>
        <v>0</v>
      </c>
      <c r="S186" s="139">
        <v>0</v>
      </c>
      <c r="T186" s="140">
        <f>S186*H186</f>
        <v>0</v>
      </c>
      <c r="AR186" s="141" t="s">
        <v>134</v>
      </c>
      <c r="AT186" s="141" t="s">
        <v>130</v>
      </c>
      <c r="AU186" s="141" t="s">
        <v>83</v>
      </c>
      <c r="AY186" s="17" t="s">
        <v>128</v>
      </c>
      <c r="BE186" s="142">
        <f>IF(N186="základní",J186,0)</f>
        <v>0</v>
      </c>
      <c r="BF186" s="142">
        <f>IF(N186="snížená",J186,0)</f>
        <v>0</v>
      </c>
      <c r="BG186" s="142">
        <f>IF(N186="zákl. přenesená",J186,0)</f>
        <v>0</v>
      </c>
      <c r="BH186" s="142">
        <f>IF(N186="sníž. přenesená",J186,0)</f>
        <v>0</v>
      </c>
      <c r="BI186" s="142">
        <f>IF(N186="nulová",J186,0)</f>
        <v>0</v>
      </c>
      <c r="BJ186" s="17" t="s">
        <v>81</v>
      </c>
      <c r="BK186" s="142">
        <f>ROUND(I186*H186,2)</f>
        <v>0</v>
      </c>
      <c r="BL186" s="17" t="s">
        <v>134</v>
      </c>
      <c r="BM186" s="141" t="s">
        <v>706</v>
      </c>
    </row>
    <row r="187" spans="2:65" s="13" customFormat="1">
      <c r="B187" s="149"/>
      <c r="D187" s="144" t="s">
        <v>136</v>
      </c>
      <c r="E187" s="150" t="s">
        <v>1</v>
      </c>
      <c r="F187" s="151" t="s">
        <v>678</v>
      </c>
      <c r="H187" s="152">
        <v>30.85</v>
      </c>
      <c r="L187" s="149"/>
      <c r="M187" s="153"/>
      <c r="T187" s="154"/>
      <c r="AT187" s="150" t="s">
        <v>136</v>
      </c>
      <c r="AU187" s="150" t="s">
        <v>83</v>
      </c>
      <c r="AV187" s="13" t="s">
        <v>83</v>
      </c>
      <c r="AW187" s="13" t="s">
        <v>29</v>
      </c>
      <c r="AX187" s="13" t="s">
        <v>81</v>
      </c>
      <c r="AY187" s="150" t="s">
        <v>128</v>
      </c>
    </row>
    <row r="188" spans="2:65" s="1" customFormat="1" ht="24.15" customHeight="1">
      <c r="B188" s="129"/>
      <c r="C188" s="130" t="s">
        <v>7</v>
      </c>
      <c r="D188" s="130" t="s">
        <v>130</v>
      </c>
      <c r="E188" s="131" t="s">
        <v>707</v>
      </c>
      <c r="F188" s="132" t="s">
        <v>708</v>
      </c>
      <c r="G188" s="133" t="s">
        <v>266</v>
      </c>
      <c r="H188" s="134">
        <v>1E-3</v>
      </c>
      <c r="I188" s="135"/>
      <c r="J188" s="135">
        <f>ROUND(I188*H188,2)</f>
        <v>0</v>
      </c>
      <c r="K188" s="136"/>
      <c r="L188" s="29"/>
      <c r="M188" s="137" t="s">
        <v>1</v>
      </c>
      <c r="N188" s="138" t="s">
        <v>38</v>
      </c>
      <c r="O188" s="139">
        <v>21.428999999999998</v>
      </c>
      <c r="P188" s="139">
        <f>O188*H188</f>
        <v>2.1429E-2</v>
      </c>
      <c r="Q188" s="139">
        <v>0</v>
      </c>
      <c r="R188" s="139">
        <f>Q188*H188</f>
        <v>0</v>
      </c>
      <c r="S188" s="139">
        <v>0</v>
      </c>
      <c r="T188" s="140">
        <f>S188*H188</f>
        <v>0</v>
      </c>
      <c r="AR188" s="141" t="s">
        <v>134</v>
      </c>
      <c r="AT188" s="141" t="s">
        <v>130</v>
      </c>
      <c r="AU188" s="141" t="s">
        <v>83</v>
      </c>
      <c r="AY188" s="17" t="s">
        <v>128</v>
      </c>
      <c r="BE188" s="142">
        <f>IF(N188="základní",J188,0)</f>
        <v>0</v>
      </c>
      <c r="BF188" s="142">
        <f>IF(N188="snížená",J188,0)</f>
        <v>0</v>
      </c>
      <c r="BG188" s="142">
        <f>IF(N188="zákl. přenesená",J188,0)</f>
        <v>0</v>
      </c>
      <c r="BH188" s="142">
        <f>IF(N188="sníž. přenesená",J188,0)</f>
        <v>0</v>
      </c>
      <c r="BI188" s="142">
        <f>IF(N188="nulová",J188,0)</f>
        <v>0</v>
      </c>
      <c r="BJ188" s="17" t="s">
        <v>81</v>
      </c>
      <c r="BK188" s="142">
        <f>ROUND(I188*H188,2)</f>
        <v>0</v>
      </c>
      <c r="BL188" s="17" t="s">
        <v>134</v>
      </c>
      <c r="BM188" s="141" t="s">
        <v>709</v>
      </c>
    </row>
    <row r="189" spans="2:65" s="13" customFormat="1">
      <c r="B189" s="149"/>
      <c r="D189" s="144" t="s">
        <v>136</v>
      </c>
      <c r="E189" s="150" t="s">
        <v>1</v>
      </c>
      <c r="F189" s="151" t="s">
        <v>710</v>
      </c>
      <c r="H189" s="152">
        <v>1E-3</v>
      </c>
      <c r="L189" s="149"/>
      <c r="M189" s="153"/>
      <c r="T189" s="154"/>
      <c r="AT189" s="150" t="s">
        <v>136</v>
      </c>
      <c r="AU189" s="150" t="s">
        <v>83</v>
      </c>
      <c r="AV189" s="13" t="s">
        <v>83</v>
      </c>
      <c r="AW189" s="13" t="s">
        <v>29</v>
      </c>
      <c r="AX189" s="13" t="s">
        <v>81</v>
      </c>
      <c r="AY189" s="150" t="s">
        <v>128</v>
      </c>
    </row>
    <row r="190" spans="2:65" s="1" customFormat="1" ht="16.5" customHeight="1">
      <c r="B190" s="129"/>
      <c r="C190" s="161" t="s">
        <v>263</v>
      </c>
      <c r="D190" s="161" t="s">
        <v>209</v>
      </c>
      <c r="E190" s="162" t="s">
        <v>711</v>
      </c>
      <c r="F190" s="163" t="s">
        <v>712</v>
      </c>
      <c r="G190" s="164" t="s">
        <v>554</v>
      </c>
      <c r="H190" s="165">
        <v>1</v>
      </c>
      <c r="I190" s="166"/>
      <c r="J190" s="166">
        <f>ROUND(I190*H190,2)</f>
        <v>0</v>
      </c>
      <c r="K190" s="167"/>
      <c r="L190" s="168"/>
      <c r="M190" s="169" t="s">
        <v>1</v>
      </c>
      <c r="N190" s="170" t="s">
        <v>38</v>
      </c>
      <c r="O190" s="139">
        <v>0</v>
      </c>
      <c r="P190" s="139">
        <f>O190*H190</f>
        <v>0</v>
      </c>
      <c r="Q190" s="139">
        <v>1E-3</v>
      </c>
      <c r="R190" s="139">
        <f>Q190*H190</f>
        <v>1E-3</v>
      </c>
      <c r="S190" s="139">
        <v>0</v>
      </c>
      <c r="T190" s="140">
        <f>S190*H190</f>
        <v>0</v>
      </c>
      <c r="AR190" s="141" t="s">
        <v>183</v>
      </c>
      <c r="AT190" s="141" t="s">
        <v>209</v>
      </c>
      <c r="AU190" s="141" t="s">
        <v>83</v>
      </c>
      <c r="AY190" s="17" t="s">
        <v>128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7" t="s">
        <v>81</v>
      </c>
      <c r="BK190" s="142">
        <f>ROUND(I190*H190,2)</f>
        <v>0</v>
      </c>
      <c r="BL190" s="17" t="s">
        <v>134</v>
      </c>
      <c r="BM190" s="141" t="s">
        <v>713</v>
      </c>
    </row>
    <row r="191" spans="2:65" s="13" customFormat="1">
      <c r="B191" s="149"/>
      <c r="D191" s="144" t="s">
        <v>136</v>
      </c>
      <c r="F191" s="151" t="s">
        <v>714</v>
      </c>
      <c r="H191" s="152">
        <v>1</v>
      </c>
      <c r="L191" s="149"/>
      <c r="M191" s="153"/>
      <c r="T191" s="154"/>
      <c r="AT191" s="150" t="s">
        <v>136</v>
      </c>
      <c r="AU191" s="150" t="s">
        <v>83</v>
      </c>
      <c r="AV191" s="13" t="s">
        <v>83</v>
      </c>
      <c r="AW191" s="13" t="s">
        <v>3</v>
      </c>
      <c r="AX191" s="13" t="s">
        <v>81</v>
      </c>
      <c r="AY191" s="150" t="s">
        <v>128</v>
      </c>
    </row>
    <row r="192" spans="2:65" s="1" customFormat="1" ht="16.5" customHeight="1">
      <c r="B192" s="129"/>
      <c r="C192" s="130" t="s">
        <v>270</v>
      </c>
      <c r="D192" s="130" t="s">
        <v>130</v>
      </c>
      <c r="E192" s="131" t="s">
        <v>715</v>
      </c>
      <c r="F192" s="132" t="s">
        <v>716</v>
      </c>
      <c r="G192" s="133" t="s">
        <v>160</v>
      </c>
      <c r="H192" s="134">
        <v>6.2E-2</v>
      </c>
      <c r="I192" s="135"/>
      <c r="J192" s="135">
        <f>ROUND(I192*H192,2)</f>
        <v>0</v>
      </c>
      <c r="K192" s="136"/>
      <c r="L192" s="29"/>
      <c r="M192" s="137" t="s">
        <v>1</v>
      </c>
      <c r="N192" s="138" t="s">
        <v>38</v>
      </c>
      <c r="O192" s="139">
        <v>0.26100000000000001</v>
      </c>
      <c r="P192" s="139">
        <f>O192*H192</f>
        <v>1.6182000000000002E-2</v>
      </c>
      <c r="Q192" s="139">
        <v>0</v>
      </c>
      <c r="R192" s="139">
        <f>Q192*H192</f>
        <v>0</v>
      </c>
      <c r="S192" s="139">
        <v>0</v>
      </c>
      <c r="T192" s="140">
        <f>S192*H192</f>
        <v>0</v>
      </c>
      <c r="AR192" s="141" t="s">
        <v>134</v>
      </c>
      <c r="AT192" s="141" t="s">
        <v>130</v>
      </c>
      <c r="AU192" s="141" t="s">
        <v>83</v>
      </c>
      <c r="AY192" s="17" t="s">
        <v>128</v>
      </c>
      <c r="BE192" s="142">
        <f>IF(N192="základní",J192,0)</f>
        <v>0</v>
      </c>
      <c r="BF192" s="142">
        <f>IF(N192="snížená",J192,0)</f>
        <v>0</v>
      </c>
      <c r="BG192" s="142">
        <f>IF(N192="zákl. přenesená",J192,0)</f>
        <v>0</v>
      </c>
      <c r="BH192" s="142">
        <f>IF(N192="sníž. přenesená",J192,0)</f>
        <v>0</v>
      </c>
      <c r="BI192" s="142">
        <f>IF(N192="nulová",J192,0)</f>
        <v>0</v>
      </c>
      <c r="BJ192" s="17" t="s">
        <v>81</v>
      </c>
      <c r="BK192" s="142">
        <f>ROUND(I192*H192,2)</f>
        <v>0</v>
      </c>
      <c r="BL192" s="17" t="s">
        <v>134</v>
      </c>
      <c r="BM192" s="141" t="s">
        <v>717</v>
      </c>
    </row>
    <row r="193" spans="2:65" s="13" customFormat="1">
      <c r="B193" s="149"/>
      <c r="D193" s="144" t="s">
        <v>136</v>
      </c>
      <c r="E193" s="150" t="s">
        <v>1</v>
      </c>
      <c r="F193" s="151" t="s">
        <v>718</v>
      </c>
      <c r="H193" s="152">
        <v>6.2E-2</v>
      </c>
      <c r="L193" s="149"/>
      <c r="M193" s="153"/>
      <c r="T193" s="154"/>
      <c r="AT193" s="150" t="s">
        <v>136</v>
      </c>
      <c r="AU193" s="150" t="s">
        <v>83</v>
      </c>
      <c r="AV193" s="13" t="s">
        <v>83</v>
      </c>
      <c r="AW193" s="13" t="s">
        <v>29</v>
      </c>
      <c r="AX193" s="13" t="s">
        <v>81</v>
      </c>
      <c r="AY193" s="150" t="s">
        <v>128</v>
      </c>
    </row>
    <row r="194" spans="2:65" s="1" customFormat="1" ht="21.75" customHeight="1">
      <c r="B194" s="129"/>
      <c r="C194" s="130" t="s">
        <v>277</v>
      </c>
      <c r="D194" s="130" t="s">
        <v>130</v>
      </c>
      <c r="E194" s="131" t="s">
        <v>719</v>
      </c>
      <c r="F194" s="132" t="s">
        <v>720</v>
      </c>
      <c r="G194" s="133" t="s">
        <v>160</v>
      </c>
      <c r="H194" s="134">
        <v>6.2E-2</v>
      </c>
      <c r="I194" s="135"/>
      <c r="J194" s="135">
        <f>ROUND(I194*H194,2)</f>
        <v>0</v>
      </c>
      <c r="K194" s="136"/>
      <c r="L194" s="29"/>
      <c r="M194" s="137" t="s">
        <v>1</v>
      </c>
      <c r="N194" s="138" t="s">
        <v>38</v>
      </c>
      <c r="O194" s="139">
        <v>0.45200000000000001</v>
      </c>
      <c r="P194" s="139">
        <f>O194*H194</f>
        <v>2.8024E-2</v>
      </c>
      <c r="Q194" s="139">
        <v>0</v>
      </c>
      <c r="R194" s="139">
        <f>Q194*H194</f>
        <v>0</v>
      </c>
      <c r="S194" s="139">
        <v>0</v>
      </c>
      <c r="T194" s="140">
        <f>S194*H194</f>
        <v>0</v>
      </c>
      <c r="AR194" s="141" t="s">
        <v>134</v>
      </c>
      <c r="AT194" s="141" t="s">
        <v>130</v>
      </c>
      <c r="AU194" s="141" t="s">
        <v>83</v>
      </c>
      <c r="AY194" s="17" t="s">
        <v>128</v>
      </c>
      <c r="BE194" s="142">
        <f>IF(N194="základní",J194,0)</f>
        <v>0</v>
      </c>
      <c r="BF194" s="142">
        <f>IF(N194="snížená",J194,0)</f>
        <v>0</v>
      </c>
      <c r="BG194" s="142">
        <f>IF(N194="zákl. přenesená",J194,0)</f>
        <v>0</v>
      </c>
      <c r="BH194" s="142">
        <f>IF(N194="sníž. přenesená",J194,0)</f>
        <v>0</v>
      </c>
      <c r="BI194" s="142">
        <f>IF(N194="nulová",J194,0)</f>
        <v>0</v>
      </c>
      <c r="BJ194" s="17" t="s">
        <v>81</v>
      </c>
      <c r="BK194" s="142">
        <f>ROUND(I194*H194,2)</f>
        <v>0</v>
      </c>
      <c r="BL194" s="17" t="s">
        <v>134</v>
      </c>
      <c r="BM194" s="141" t="s">
        <v>721</v>
      </c>
    </row>
    <row r="195" spans="2:65" s="13" customFormat="1">
      <c r="B195" s="149"/>
      <c r="D195" s="144" t="s">
        <v>136</v>
      </c>
      <c r="E195" s="150" t="s">
        <v>1</v>
      </c>
      <c r="F195" s="151" t="s">
        <v>718</v>
      </c>
      <c r="H195" s="152">
        <v>6.2E-2</v>
      </c>
      <c r="L195" s="149"/>
      <c r="M195" s="153"/>
      <c r="T195" s="154"/>
      <c r="AT195" s="150" t="s">
        <v>136</v>
      </c>
      <c r="AU195" s="150" t="s">
        <v>83</v>
      </c>
      <c r="AV195" s="13" t="s">
        <v>83</v>
      </c>
      <c r="AW195" s="13" t="s">
        <v>29</v>
      </c>
      <c r="AX195" s="13" t="s">
        <v>81</v>
      </c>
      <c r="AY195" s="150" t="s">
        <v>128</v>
      </c>
    </row>
    <row r="196" spans="2:65" s="11" customFormat="1" ht="22.75" customHeight="1">
      <c r="B196" s="118"/>
      <c r="D196" s="119" t="s">
        <v>72</v>
      </c>
      <c r="E196" s="127" t="s">
        <v>83</v>
      </c>
      <c r="F196" s="127" t="s">
        <v>379</v>
      </c>
      <c r="J196" s="128">
        <f>BK196</f>
        <v>0</v>
      </c>
      <c r="L196" s="118"/>
      <c r="M196" s="122"/>
      <c r="P196" s="123">
        <f>SUM(P197:P198)</f>
        <v>48.215999999999994</v>
      </c>
      <c r="R196" s="123">
        <f>SUM(R197:R198)</f>
        <v>101.60640000000001</v>
      </c>
      <c r="T196" s="124">
        <f>SUM(T197:T198)</f>
        <v>0</v>
      </c>
      <c r="AR196" s="119" t="s">
        <v>81</v>
      </c>
      <c r="AT196" s="125" t="s">
        <v>72</v>
      </c>
      <c r="AU196" s="125" t="s">
        <v>81</v>
      </c>
      <c r="AY196" s="119" t="s">
        <v>128</v>
      </c>
      <c r="BK196" s="126">
        <f>SUM(BK197:BK198)</f>
        <v>0</v>
      </c>
    </row>
    <row r="197" spans="2:65" s="1" customFormat="1" ht="24.15" customHeight="1">
      <c r="B197" s="129"/>
      <c r="C197" s="130" t="s">
        <v>288</v>
      </c>
      <c r="D197" s="130" t="s">
        <v>130</v>
      </c>
      <c r="E197" s="131" t="s">
        <v>722</v>
      </c>
      <c r="F197" s="132" t="s">
        <v>723</v>
      </c>
      <c r="G197" s="133" t="s">
        <v>160</v>
      </c>
      <c r="H197" s="134">
        <v>47.04</v>
      </c>
      <c r="I197" s="135"/>
      <c r="J197" s="135">
        <f>ROUND(I197*H197,2)</f>
        <v>0</v>
      </c>
      <c r="K197" s="136"/>
      <c r="L197" s="29"/>
      <c r="M197" s="137" t="s">
        <v>1</v>
      </c>
      <c r="N197" s="138" t="s">
        <v>38</v>
      </c>
      <c r="O197" s="139">
        <v>1.0249999999999999</v>
      </c>
      <c r="P197" s="139">
        <f>O197*H197</f>
        <v>48.215999999999994</v>
      </c>
      <c r="Q197" s="139">
        <v>2.16</v>
      </c>
      <c r="R197" s="139">
        <f>Q197*H197</f>
        <v>101.60640000000001</v>
      </c>
      <c r="S197" s="139">
        <v>0</v>
      </c>
      <c r="T197" s="140">
        <f>S197*H197</f>
        <v>0</v>
      </c>
      <c r="AR197" s="141" t="s">
        <v>134</v>
      </c>
      <c r="AT197" s="141" t="s">
        <v>130</v>
      </c>
      <c r="AU197" s="141" t="s">
        <v>83</v>
      </c>
      <c r="AY197" s="17" t="s">
        <v>128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7" t="s">
        <v>81</v>
      </c>
      <c r="BK197" s="142">
        <f>ROUND(I197*H197,2)</f>
        <v>0</v>
      </c>
      <c r="BL197" s="17" t="s">
        <v>134</v>
      </c>
      <c r="BM197" s="141" t="s">
        <v>724</v>
      </c>
    </row>
    <row r="198" spans="2:65" s="13" customFormat="1">
      <c r="B198" s="149"/>
      <c r="D198" s="144" t="s">
        <v>136</v>
      </c>
      <c r="E198" s="150" t="s">
        <v>1</v>
      </c>
      <c r="F198" s="151" t="s">
        <v>725</v>
      </c>
      <c r="H198" s="152">
        <v>47.04</v>
      </c>
      <c r="L198" s="149"/>
      <c r="M198" s="153"/>
      <c r="T198" s="154"/>
      <c r="AT198" s="150" t="s">
        <v>136</v>
      </c>
      <c r="AU198" s="150" t="s">
        <v>83</v>
      </c>
      <c r="AV198" s="13" t="s">
        <v>83</v>
      </c>
      <c r="AW198" s="13" t="s">
        <v>29</v>
      </c>
      <c r="AX198" s="13" t="s">
        <v>81</v>
      </c>
      <c r="AY198" s="150" t="s">
        <v>128</v>
      </c>
    </row>
    <row r="199" spans="2:65" s="11" customFormat="1" ht="22.75" customHeight="1">
      <c r="B199" s="118"/>
      <c r="D199" s="119" t="s">
        <v>72</v>
      </c>
      <c r="E199" s="127" t="s">
        <v>148</v>
      </c>
      <c r="F199" s="127" t="s">
        <v>420</v>
      </c>
      <c r="J199" s="128">
        <f>BK199</f>
        <v>0</v>
      </c>
      <c r="L199" s="118"/>
      <c r="M199" s="122"/>
      <c r="P199" s="123">
        <f>SUM(P200:P202)</f>
        <v>11.850000000000001</v>
      </c>
      <c r="R199" s="123">
        <f>SUM(R200:R202)</f>
        <v>0</v>
      </c>
      <c r="T199" s="124">
        <f>SUM(T200:T202)</f>
        <v>0</v>
      </c>
      <c r="AR199" s="119" t="s">
        <v>81</v>
      </c>
      <c r="AT199" s="125" t="s">
        <v>72</v>
      </c>
      <c r="AU199" s="125" t="s">
        <v>81</v>
      </c>
      <c r="AY199" s="119" t="s">
        <v>128</v>
      </c>
      <c r="BK199" s="126">
        <f>SUM(BK200:BK202)</f>
        <v>0</v>
      </c>
    </row>
    <row r="200" spans="2:65" s="1" customFormat="1" ht="24.15" customHeight="1">
      <c r="B200" s="129"/>
      <c r="C200" s="130" t="s">
        <v>295</v>
      </c>
      <c r="D200" s="130" t="s">
        <v>130</v>
      </c>
      <c r="E200" s="131" t="s">
        <v>726</v>
      </c>
      <c r="F200" s="132" t="s">
        <v>727</v>
      </c>
      <c r="G200" s="133" t="s">
        <v>155</v>
      </c>
      <c r="H200" s="134">
        <v>2</v>
      </c>
      <c r="I200" s="135"/>
      <c r="J200" s="135">
        <f>ROUND(I200*H200,2)</f>
        <v>0</v>
      </c>
      <c r="K200" s="136"/>
      <c r="L200" s="29"/>
      <c r="M200" s="137" t="s">
        <v>1</v>
      </c>
      <c r="N200" s="138" t="s">
        <v>38</v>
      </c>
      <c r="O200" s="139">
        <v>2.37</v>
      </c>
      <c r="P200" s="139">
        <f>O200*H200</f>
        <v>4.74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134</v>
      </c>
      <c r="AT200" s="141" t="s">
        <v>130</v>
      </c>
      <c r="AU200" s="141" t="s">
        <v>83</v>
      </c>
      <c r="AY200" s="17" t="s">
        <v>128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7" t="s">
        <v>81</v>
      </c>
      <c r="BK200" s="142">
        <f>ROUND(I200*H200,2)</f>
        <v>0</v>
      </c>
      <c r="BL200" s="17" t="s">
        <v>134</v>
      </c>
      <c r="BM200" s="141" t="s">
        <v>728</v>
      </c>
    </row>
    <row r="201" spans="2:65" s="1" customFormat="1" ht="24.15" customHeight="1">
      <c r="B201" s="129"/>
      <c r="C201" s="130" t="s">
        <v>304</v>
      </c>
      <c r="D201" s="130" t="s">
        <v>130</v>
      </c>
      <c r="E201" s="131" t="s">
        <v>729</v>
      </c>
      <c r="F201" s="132" t="s">
        <v>730</v>
      </c>
      <c r="G201" s="133" t="s">
        <v>155</v>
      </c>
      <c r="H201" s="134">
        <v>1</v>
      </c>
      <c r="I201" s="135"/>
      <c r="J201" s="135">
        <f>ROUND(I201*H201,2)</f>
        <v>0</v>
      </c>
      <c r="K201" s="136"/>
      <c r="L201" s="29"/>
      <c r="M201" s="137" t="s">
        <v>1</v>
      </c>
      <c r="N201" s="138" t="s">
        <v>38</v>
      </c>
      <c r="O201" s="139">
        <v>2.37</v>
      </c>
      <c r="P201" s="139">
        <f>O201*H201</f>
        <v>2.37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AR201" s="141" t="s">
        <v>134</v>
      </c>
      <c r="AT201" s="141" t="s">
        <v>130</v>
      </c>
      <c r="AU201" s="141" t="s">
        <v>83</v>
      </c>
      <c r="AY201" s="17" t="s">
        <v>128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7" t="s">
        <v>81</v>
      </c>
      <c r="BK201" s="142">
        <f>ROUND(I201*H201,2)</f>
        <v>0</v>
      </c>
      <c r="BL201" s="17" t="s">
        <v>134</v>
      </c>
      <c r="BM201" s="141" t="s">
        <v>731</v>
      </c>
    </row>
    <row r="202" spans="2:65" s="1" customFormat="1" ht="24.15" customHeight="1">
      <c r="B202" s="129"/>
      <c r="C202" s="130" t="s">
        <v>310</v>
      </c>
      <c r="D202" s="130" t="s">
        <v>130</v>
      </c>
      <c r="E202" s="131" t="s">
        <v>732</v>
      </c>
      <c r="F202" s="132" t="s">
        <v>733</v>
      </c>
      <c r="G202" s="133" t="s">
        <v>155</v>
      </c>
      <c r="H202" s="134">
        <v>2</v>
      </c>
      <c r="I202" s="135"/>
      <c r="J202" s="135">
        <f>ROUND(I202*H202,2)</f>
        <v>0</v>
      </c>
      <c r="K202" s="136"/>
      <c r="L202" s="29"/>
      <c r="M202" s="137" t="s">
        <v>1</v>
      </c>
      <c r="N202" s="138" t="s">
        <v>38</v>
      </c>
      <c r="O202" s="139">
        <v>2.37</v>
      </c>
      <c r="P202" s="139">
        <f>O202*H202</f>
        <v>4.74</v>
      </c>
      <c r="Q202" s="139">
        <v>0</v>
      </c>
      <c r="R202" s="139">
        <f>Q202*H202</f>
        <v>0</v>
      </c>
      <c r="S202" s="139">
        <v>0</v>
      </c>
      <c r="T202" s="140">
        <f>S202*H202</f>
        <v>0</v>
      </c>
      <c r="AR202" s="141" t="s">
        <v>134</v>
      </c>
      <c r="AT202" s="141" t="s">
        <v>130</v>
      </c>
      <c r="AU202" s="141" t="s">
        <v>83</v>
      </c>
      <c r="AY202" s="17" t="s">
        <v>128</v>
      </c>
      <c r="BE202" s="142">
        <f>IF(N202="základní",J202,0)</f>
        <v>0</v>
      </c>
      <c r="BF202" s="142">
        <f>IF(N202="snížená",J202,0)</f>
        <v>0</v>
      </c>
      <c r="BG202" s="142">
        <f>IF(N202="zákl. přenesená",J202,0)</f>
        <v>0</v>
      </c>
      <c r="BH202" s="142">
        <f>IF(N202="sníž. přenesená",J202,0)</f>
        <v>0</v>
      </c>
      <c r="BI202" s="142">
        <f>IF(N202="nulová",J202,0)</f>
        <v>0</v>
      </c>
      <c r="BJ202" s="17" t="s">
        <v>81</v>
      </c>
      <c r="BK202" s="142">
        <f>ROUND(I202*H202,2)</f>
        <v>0</v>
      </c>
      <c r="BL202" s="17" t="s">
        <v>134</v>
      </c>
      <c r="BM202" s="141" t="s">
        <v>734</v>
      </c>
    </row>
    <row r="203" spans="2:65" s="11" customFormat="1" ht="22.75" customHeight="1">
      <c r="B203" s="118"/>
      <c r="D203" s="119" t="s">
        <v>72</v>
      </c>
      <c r="E203" s="127" t="s">
        <v>134</v>
      </c>
      <c r="F203" s="127" t="s">
        <v>232</v>
      </c>
      <c r="J203" s="128">
        <f>BK203</f>
        <v>0</v>
      </c>
      <c r="L203" s="118"/>
      <c r="M203" s="122"/>
      <c r="P203" s="123">
        <f>SUM(P204:P208)</f>
        <v>0.58799999999999997</v>
      </c>
      <c r="R203" s="123">
        <f>SUM(R204:R208)</f>
        <v>0.46022499999999994</v>
      </c>
      <c r="T203" s="124">
        <f>SUM(T204:T208)</f>
        <v>0</v>
      </c>
      <c r="AR203" s="119" t="s">
        <v>81</v>
      </c>
      <c r="AT203" s="125" t="s">
        <v>72</v>
      </c>
      <c r="AU203" s="125" t="s">
        <v>81</v>
      </c>
      <c r="AY203" s="119" t="s">
        <v>128</v>
      </c>
      <c r="BK203" s="126">
        <f>SUM(BK204:BK208)</f>
        <v>0</v>
      </c>
    </row>
    <row r="204" spans="2:65" s="1" customFormat="1" ht="24.15" customHeight="1">
      <c r="B204" s="129"/>
      <c r="C204" s="130" t="s">
        <v>315</v>
      </c>
      <c r="D204" s="130" t="s">
        <v>130</v>
      </c>
      <c r="E204" s="131" t="s">
        <v>735</v>
      </c>
      <c r="F204" s="132" t="s">
        <v>736</v>
      </c>
      <c r="G204" s="133" t="s">
        <v>155</v>
      </c>
      <c r="H204" s="134">
        <v>4</v>
      </c>
      <c r="I204" s="135"/>
      <c r="J204" s="135">
        <f>ROUND(I204*H204,2)</f>
        <v>0</v>
      </c>
      <c r="K204" s="136"/>
      <c r="L204" s="29"/>
      <c r="M204" s="137" t="s">
        <v>1</v>
      </c>
      <c r="N204" s="138" t="s">
        <v>38</v>
      </c>
      <c r="O204" s="139">
        <v>0.14699999999999999</v>
      </c>
      <c r="P204" s="139">
        <f>O204*H204</f>
        <v>0.58799999999999997</v>
      </c>
      <c r="Q204" s="139">
        <v>1.65E-3</v>
      </c>
      <c r="R204" s="139">
        <f>Q204*H204</f>
        <v>6.6E-3</v>
      </c>
      <c r="S204" s="139">
        <v>0</v>
      </c>
      <c r="T204" s="140">
        <f>S204*H204</f>
        <v>0</v>
      </c>
      <c r="AR204" s="141" t="s">
        <v>134</v>
      </c>
      <c r="AT204" s="141" t="s">
        <v>130</v>
      </c>
      <c r="AU204" s="141" t="s">
        <v>83</v>
      </c>
      <c r="AY204" s="17" t="s">
        <v>128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7" t="s">
        <v>81</v>
      </c>
      <c r="BK204" s="142">
        <f>ROUND(I204*H204,2)</f>
        <v>0</v>
      </c>
      <c r="BL204" s="17" t="s">
        <v>134</v>
      </c>
      <c r="BM204" s="141" t="s">
        <v>737</v>
      </c>
    </row>
    <row r="205" spans="2:65" s="13" customFormat="1">
      <c r="B205" s="149"/>
      <c r="D205" s="144" t="s">
        <v>136</v>
      </c>
      <c r="E205" s="150" t="s">
        <v>1</v>
      </c>
      <c r="F205" s="151" t="s">
        <v>134</v>
      </c>
      <c r="H205" s="152">
        <v>4</v>
      </c>
      <c r="L205" s="149"/>
      <c r="M205" s="153"/>
      <c r="T205" s="154"/>
      <c r="AT205" s="150" t="s">
        <v>136</v>
      </c>
      <c r="AU205" s="150" t="s">
        <v>83</v>
      </c>
      <c r="AV205" s="13" t="s">
        <v>83</v>
      </c>
      <c r="AW205" s="13" t="s">
        <v>29</v>
      </c>
      <c r="AX205" s="13" t="s">
        <v>81</v>
      </c>
      <c r="AY205" s="150" t="s">
        <v>128</v>
      </c>
    </row>
    <row r="206" spans="2:65" s="1" customFormat="1" ht="21.75" customHeight="1">
      <c r="B206" s="129"/>
      <c r="C206" s="161" t="s">
        <v>456</v>
      </c>
      <c r="D206" s="161" t="s">
        <v>209</v>
      </c>
      <c r="E206" s="162" t="s">
        <v>738</v>
      </c>
      <c r="F206" s="163" t="s">
        <v>739</v>
      </c>
      <c r="G206" s="164" t="s">
        <v>160</v>
      </c>
      <c r="H206" s="165">
        <v>0.47499999999999998</v>
      </c>
      <c r="I206" s="166"/>
      <c r="J206" s="166">
        <f>ROUND(I206*H206,2)</f>
        <v>0</v>
      </c>
      <c r="K206" s="167"/>
      <c r="L206" s="168"/>
      <c r="M206" s="169" t="s">
        <v>1</v>
      </c>
      <c r="N206" s="170" t="s">
        <v>38</v>
      </c>
      <c r="O206" s="139">
        <v>0</v>
      </c>
      <c r="P206" s="139">
        <f>O206*H206</f>
        <v>0</v>
      </c>
      <c r="Q206" s="139">
        <v>0.95499999999999996</v>
      </c>
      <c r="R206" s="139">
        <f>Q206*H206</f>
        <v>0.45362499999999994</v>
      </c>
      <c r="S206" s="139">
        <v>0</v>
      </c>
      <c r="T206" s="140">
        <f>S206*H206</f>
        <v>0</v>
      </c>
      <c r="AR206" s="141" t="s">
        <v>183</v>
      </c>
      <c r="AT206" s="141" t="s">
        <v>209</v>
      </c>
      <c r="AU206" s="141" t="s">
        <v>83</v>
      </c>
      <c r="AY206" s="17" t="s">
        <v>128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7" t="s">
        <v>81</v>
      </c>
      <c r="BK206" s="142">
        <f>ROUND(I206*H206,2)</f>
        <v>0</v>
      </c>
      <c r="BL206" s="17" t="s">
        <v>134</v>
      </c>
      <c r="BM206" s="141" t="s">
        <v>740</v>
      </c>
    </row>
    <row r="207" spans="2:65" s="13" customFormat="1">
      <c r="B207" s="149"/>
      <c r="D207" s="144" t="s">
        <v>136</v>
      </c>
      <c r="E207" s="150" t="s">
        <v>1</v>
      </c>
      <c r="F207" s="151" t="s">
        <v>741</v>
      </c>
      <c r="H207" s="152">
        <v>0.432</v>
      </c>
      <c r="L207" s="149"/>
      <c r="M207" s="153"/>
      <c r="T207" s="154"/>
      <c r="AT207" s="150" t="s">
        <v>136</v>
      </c>
      <c r="AU207" s="150" t="s">
        <v>83</v>
      </c>
      <c r="AV207" s="13" t="s">
        <v>83</v>
      </c>
      <c r="AW207" s="13" t="s">
        <v>29</v>
      </c>
      <c r="AX207" s="13" t="s">
        <v>81</v>
      </c>
      <c r="AY207" s="150" t="s">
        <v>128</v>
      </c>
    </row>
    <row r="208" spans="2:65" s="13" customFormat="1">
      <c r="B208" s="149"/>
      <c r="D208" s="144" t="s">
        <v>136</v>
      </c>
      <c r="F208" s="151" t="s">
        <v>742</v>
      </c>
      <c r="H208" s="152">
        <v>0.47499999999999998</v>
      </c>
      <c r="L208" s="149"/>
      <c r="M208" s="153"/>
      <c r="T208" s="154"/>
      <c r="AT208" s="150" t="s">
        <v>136</v>
      </c>
      <c r="AU208" s="150" t="s">
        <v>83</v>
      </c>
      <c r="AV208" s="13" t="s">
        <v>83</v>
      </c>
      <c r="AW208" s="13" t="s">
        <v>3</v>
      </c>
      <c r="AX208" s="13" t="s">
        <v>81</v>
      </c>
      <c r="AY208" s="150" t="s">
        <v>128</v>
      </c>
    </row>
    <row r="209" spans="2:65" s="11" customFormat="1" ht="22.75" customHeight="1">
      <c r="B209" s="118"/>
      <c r="D209" s="119" t="s">
        <v>72</v>
      </c>
      <c r="E209" s="127" t="s">
        <v>157</v>
      </c>
      <c r="F209" s="127" t="s">
        <v>238</v>
      </c>
      <c r="J209" s="128">
        <f>BK209</f>
        <v>0</v>
      </c>
      <c r="L209" s="118"/>
      <c r="M209" s="122"/>
      <c r="P209" s="123">
        <f>SUM(P210:P221)</f>
        <v>32.686080000000004</v>
      </c>
      <c r="R209" s="123">
        <f>SUM(R210:R221)</f>
        <v>151.44215424000001</v>
      </c>
      <c r="T209" s="124">
        <f>SUM(T210:T221)</f>
        <v>0</v>
      </c>
      <c r="AR209" s="119" t="s">
        <v>81</v>
      </c>
      <c r="AT209" s="125" t="s">
        <v>72</v>
      </c>
      <c r="AU209" s="125" t="s">
        <v>81</v>
      </c>
      <c r="AY209" s="119" t="s">
        <v>128</v>
      </c>
      <c r="BK209" s="126">
        <f>SUM(BK210:BK221)</f>
        <v>0</v>
      </c>
    </row>
    <row r="210" spans="2:65" s="1" customFormat="1" ht="33" customHeight="1">
      <c r="B210" s="129"/>
      <c r="C210" s="130" t="s">
        <v>460</v>
      </c>
      <c r="D210" s="130" t="s">
        <v>130</v>
      </c>
      <c r="E210" s="131" t="s">
        <v>743</v>
      </c>
      <c r="F210" s="132" t="s">
        <v>744</v>
      </c>
      <c r="G210" s="133" t="s">
        <v>133</v>
      </c>
      <c r="H210" s="134">
        <v>455</v>
      </c>
      <c r="I210" s="135"/>
      <c r="J210" s="135">
        <f>ROUND(I210*H210,2)</f>
        <v>0</v>
      </c>
      <c r="K210" s="136"/>
      <c r="L210" s="29"/>
      <c r="M210" s="137" t="s">
        <v>1</v>
      </c>
      <c r="N210" s="138" t="s">
        <v>38</v>
      </c>
      <c r="O210" s="139">
        <v>0</v>
      </c>
      <c r="P210" s="139">
        <f>O210*H210</f>
        <v>0</v>
      </c>
      <c r="Q210" s="139">
        <v>0.02</v>
      </c>
      <c r="R210" s="139">
        <f>Q210*H210</f>
        <v>9.1</v>
      </c>
      <c r="S210" s="139">
        <v>0</v>
      </c>
      <c r="T210" s="140">
        <f>S210*H210</f>
        <v>0</v>
      </c>
      <c r="AR210" s="141" t="s">
        <v>134</v>
      </c>
      <c r="AT210" s="141" t="s">
        <v>130</v>
      </c>
      <c r="AU210" s="141" t="s">
        <v>83</v>
      </c>
      <c r="AY210" s="17" t="s">
        <v>128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7" t="s">
        <v>81</v>
      </c>
      <c r="BK210" s="142">
        <f>ROUND(I210*H210,2)</f>
        <v>0</v>
      </c>
      <c r="BL210" s="17" t="s">
        <v>134</v>
      </c>
      <c r="BM210" s="141" t="s">
        <v>745</v>
      </c>
    </row>
    <row r="211" spans="2:65" s="13" customFormat="1">
      <c r="B211" s="149"/>
      <c r="D211" s="144" t="s">
        <v>136</v>
      </c>
      <c r="E211" s="150" t="s">
        <v>1</v>
      </c>
      <c r="F211" s="151" t="s">
        <v>647</v>
      </c>
      <c r="H211" s="152">
        <v>455</v>
      </c>
      <c r="L211" s="149"/>
      <c r="M211" s="153"/>
      <c r="T211" s="154"/>
      <c r="AT211" s="150" t="s">
        <v>136</v>
      </c>
      <c r="AU211" s="150" t="s">
        <v>83</v>
      </c>
      <c r="AV211" s="13" t="s">
        <v>83</v>
      </c>
      <c r="AW211" s="13" t="s">
        <v>29</v>
      </c>
      <c r="AX211" s="13" t="s">
        <v>81</v>
      </c>
      <c r="AY211" s="150" t="s">
        <v>128</v>
      </c>
    </row>
    <row r="212" spans="2:65" s="1" customFormat="1" ht="24.15" customHeight="1">
      <c r="B212" s="129"/>
      <c r="C212" s="130" t="s">
        <v>298</v>
      </c>
      <c r="D212" s="130" t="s">
        <v>130</v>
      </c>
      <c r="E212" s="131" t="s">
        <v>746</v>
      </c>
      <c r="F212" s="132" t="s">
        <v>747</v>
      </c>
      <c r="G212" s="133" t="s">
        <v>133</v>
      </c>
      <c r="H212" s="134">
        <v>72.896000000000001</v>
      </c>
      <c r="I212" s="135"/>
      <c r="J212" s="135">
        <f>ROUND(I212*H212,2)</f>
        <v>0</v>
      </c>
      <c r="K212" s="136"/>
      <c r="L212" s="29"/>
      <c r="M212" s="137" t="s">
        <v>1</v>
      </c>
      <c r="N212" s="138" t="s">
        <v>38</v>
      </c>
      <c r="O212" s="139">
        <v>8.3000000000000004E-2</v>
      </c>
      <c r="P212" s="139">
        <f>O212*H212</f>
        <v>6.0503680000000006</v>
      </c>
      <c r="Q212" s="139">
        <v>0.23</v>
      </c>
      <c r="R212" s="139">
        <f>Q212*H212</f>
        <v>16.766080000000002</v>
      </c>
      <c r="S212" s="139">
        <v>0</v>
      </c>
      <c r="T212" s="140">
        <f>S212*H212</f>
        <v>0</v>
      </c>
      <c r="AR212" s="141" t="s">
        <v>134</v>
      </c>
      <c r="AT212" s="141" t="s">
        <v>130</v>
      </c>
      <c r="AU212" s="141" t="s">
        <v>83</v>
      </c>
      <c r="AY212" s="17" t="s">
        <v>128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7" t="s">
        <v>81</v>
      </c>
      <c r="BK212" s="142">
        <f>ROUND(I212*H212,2)</f>
        <v>0</v>
      </c>
      <c r="BL212" s="17" t="s">
        <v>134</v>
      </c>
      <c r="BM212" s="141" t="s">
        <v>748</v>
      </c>
    </row>
    <row r="213" spans="2:65" s="12" customFormat="1">
      <c r="B213" s="143"/>
      <c r="D213" s="144" t="s">
        <v>136</v>
      </c>
      <c r="E213" s="145" t="s">
        <v>1</v>
      </c>
      <c r="F213" s="146" t="s">
        <v>749</v>
      </c>
      <c r="H213" s="145" t="s">
        <v>1</v>
      </c>
      <c r="L213" s="143"/>
      <c r="M213" s="147"/>
      <c r="T213" s="148"/>
      <c r="AT213" s="145" t="s">
        <v>136</v>
      </c>
      <c r="AU213" s="145" t="s">
        <v>83</v>
      </c>
      <c r="AV213" s="12" t="s">
        <v>81</v>
      </c>
      <c r="AW213" s="12" t="s">
        <v>29</v>
      </c>
      <c r="AX213" s="12" t="s">
        <v>73</v>
      </c>
      <c r="AY213" s="145" t="s">
        <v>128</v>
      </c>
    </row>
    <row r="214" spans="2:65" s="13" customFormat="1">
      <c r="B214" s="149"/>
      <c r="D214" s="144" t="s">
        <v>136</v>
      </c>
      <c r="E214" s="150" t="s">
        <v>1</v>
      </c>
      <c r="F214" s="151" t="s">
        <v>750</v>
      </c>
      <c r="H214" s="152">
        <v>42.375999999999998</v>
      </c>
      <c r="L214" s="149"/>
      <c r="M214" s="153"/>
      <c r="T214" s="154"/>
      <c r="AT214" s="150" t="s">
        <v>136</v>
      </c>
      <c r="AU214" s="150" t="s">
        <v>83</v>
      </c>
      <c r="AV214" s="13" t="s">
        <v>83</v>
      </c>
      <c r="AW214" s="13" t="s">
        <v>29</v>
      </c>
      <c r="AX214" s="13" t="s">
        <v>73</v>
      </c>
      <c r="AY214" s="150" t="s">
        <v>128</v>
      </c>
    </row>
    <row r="215" spans="2:65" s="13" customFormat="1">
      <c r="B215" s="149"/>
      <c r="D215" s="144" t="s">
        <v>136</v>
      </c>
      <c r="E215" s="150" t="s">
        <v>1</v>
      </c>
      <c r="F215" s="151" t="s">
        <v>751</v>
      </c>
      <c r="H215" s="152">
        <v>30.52</v>
      </c>
      <c r="L215" s="149"/>
      <c r="M215" s="153"/>
      <c r="T215" s="154"/>
      <c r="AT215" s="150" t="s">
        <v>136</v>
      </c>
      <c r="AU215" s="150" t="s">
        <v>83</v>
      </c>
      <c r="AV215" s="13" t="s">
        <v>83</v>
      </c>
      <c r="AW215" s="13" t="s">
        <v>29</v>
      </c>
      <c r="AX215" s="13" t="s">
        <v>73</v>
      </c>
      <c r="AY215" s="150" t="s">
        <v>128</v>
      </c>
    </row>
    <row r="216" spans="2:65" s="14" customFormat="1">
      <c r="B216" s="155"/>
      <c r="D216" s="144" t="s">
        <v>136</v>
      </c>
      <c r="E216" s="156" t="s">
        <v>1</v>
      </c>
      <c r="F216" s="157" t="s">
        <v>140</v>
      </c>
      <c r="H216" s="158">
        <v>72.896000000000001</v>
      </c>
      <c r="L216" s="155"/>
      <c r="M216" s="159"/>
      <c r="T216" s="160"/>
      <c r="AT216" s="156" t="s">
        <v>136</v>
      </c>
      <c r="AU216" s="156" t="s">
        <v>83</v>
      </c>
      <c r="AV216" s="14" t="s">
        <v>134</v>
      </c>
      <c r="AW216" s="14" t="s">
        <v>29</v>
      </c>
      <c r="AX216" s="14" t="s">
        <v>81</v>
      </c>
      <c r="AY216" s="156" t="s">
        <v>128</v>
      </c>
    </row>
    <row r="217" spans="2:65" s="1" customFormat="1" ht="24.15" customHeight="1">
      <c r="B217" s="129"/>
      <c r="C217" s="130" t="s">
        <v>468</v>
      </c>
      <c r="D217" s="130" t="s">
        <v>130</v>
      </c>
      <c r="E217" s="131" t="s">
        <v>752</v>
      </c>
      <c r="F217" s="132" t="s">
        <v>753</v>
      </c>
      <c r="G217" s="133" t="s">
        <v>133</v>
      </c>
      <c r="H217" s="134">
        <v>72.896000000000001</v>
      </c>
      <c r="I217" s="135"/>
      <c r="J217" s="135">
        <f>ROUND(I217*H217,2)</f>
        <v>0</v>
      </c>
      <c r="K217" s="136"/>
      <c r="L217" s="29"/>
      <c r="M217" s="137" t="s">
        <v>1</v>
      </c>
      <c r="N217" s="138" t="s">
        <v>38</v>
      </c>
      <c r="O217" s="139">
        <v>2.1999999999999999E-2</v>
      </c>
      <c r="P217" s="139">
        <f>O217*H217</f>
        <v>1.603712</v>
      </c>
      <c r="Q217" s="139">
        <v>0.24793999999999999</v>
      </c>
      <c r="R217" s="139">
        <f>Q217*H217</f>
        <v>18.07383424</v>
      </c>
      <c r="S217" s="139">
        <v>0</v>
      </c>
      <c r="T217" s="140">
        <f>S217*H217</f>
        <v>0</v>
      </c>
      <c r="AR217" s="141" t="s">
        <v>134</v>
      </c>
      <c r="AT217" s="141" t="s">
        <v>130</v>
      </c>
      <c r="AU217" s="141" t="s">
        <v>83</v>
      </c>
      <c r="AY217" s="17" t="s">
        <v>128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7" t="s">
        <v>81</v>
      </c>
      <c r="BK217" s="142">
        <f>ROUND(I217*H217,2)</f>
        <v>0</v>
      </c>
      <c r="BL217" s="17" t="s">
        <v>134</v>
      </c>
      <c r="BM217" s="141" t="s">
        <v>754</v>
      </c>
    </row>
    <row r="218" spans="2:65" s="1" customFormat="1" ht="37.75" customHeight="1">
      <c r="B218" s="129"/>
      <c r="C218" s="130" t="s">
        <v>473</v>
      </c>
      <c r="D218" s="130" t="s">
        <v>130</v>
      </c>
      <c r="E218" s="131" t="s">
        <v>755</v>
      </c>
      <c r="F218" s="132" t="s">
        <v>756</v>
      </c>
      <c r="G218" s="133" t="s">
        <v>133</v>
      </c>
      <c r="H218" s="134">
        <v>168</v>
      </c>
      <c r="I218" s="135"/>
      <c r="J218" s="135">
        <f>ROUND(I218*H218,2)</f>
        <v>0</v>
      </c>
      <c r="K218" s="136"/>
      <c r="L218" s="29"/>
      <c r="M218" s="137" t="s">
        <v>1</v>
      </c>
      <c r="N218" s="138" t="s">
        <v>38</v>
      </c>
      <c r="O218" s="139">
        <v>0.14899999999999999</v>
      </c>
      <c r="P218" s="139">
        <f>O218*H218</f>
        <v>25.032</v>
      </c>
      <c r="Q218" s="139">
        <v>0.11792999999999999</v>
      </c>
      <c r="R218" s="139">
        <f>Q218*H218</f>
        <v>19.812239999999999</v>
      </c>
      <c r="S218" s="139">
        <v>0</v>
      </c>
      <c r="T218" s="140">
        <f>S218*H218</f>
        <v>0</v>
      </c>
      <c r="AR218" s="141" t="s">
        <v>134</v>
      </c>
      <c r="AT218" s="141" t="s">
        <v>130</v>
      </c>
      <c r="AU218" s="141" t="s">
        <v>83</v>
      </c>
      <c r="AY218" s="17" t="s">
        <v>128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7" t="s">
        <v>81</v>
      </c>
      <c r="BK218" s="142">
        <f>ROUND(I218*H218,2)</f>
        <v>0</v>
      </c>
      <c r="BL218" s="17" t="s">
        <v>134</v>
      </c>
      <c r="BM218" s="141" t="s">
        <v>757</v>
      </c>
    </row>
    <row r="219" spans="2:65" s="13" customFormat="1">
      <c r="B219" s="149"/>
      <c r="D219" s="144" t="s">
        <v>136</v>
      </c>
      <c r="E219" s="150" t="s">
        <v>1</v>
      </c>
      <c r="F219" s="151" t="s">
        <v>758</v>
      </c>
      <c r="H219" s="152">
        <v>168</v>
      </c>
      <c r="L219" s="149"/>
      <c r="M219" s="153"/>
      <c r="T219" s="154"/>
      <c r="AT219" s="150" t="s">
        <v>136</v>
      </c>
      <c r="AU219" s="150" t="s">
        <v>83</v>
      </c>
      <c r="AV219" s="13" t="s">
        <v>83</v>
      </c>
      <c r="AW219" s="13" t="s">
        <v>29</v>
      </c>
      <c r="AX219" s="13" t="s">
        <v>81</v>
      </c>
      <c r="AY219" s="150" t="s">
        <v>128</v>
      </c>
    </row>
    <row r="220" spans="2:65" s="1" customFormat="1" ht="16.5" customHeight="1">
      <c r="B220" s="129"/>
      <c r="C220" s="161" t="s">
        <v>479</v>
      </c>
      <c r="D220" s="161" t="s">
        <v>209</v>
      </c>
      <c r="E220" s="162" t="s">
        <v>759</v>
      </c>
      <c r="F220" s="163" t="s">
        <v>760</v>
      </c>
      <c r="G220" s="164" t="s">
        <v>155</v>
      </c>
      <c r="H220" s="165">
        <v>37</v>
      </c>
      <c r="I220" s="166"/>
      <c r="J220" s="166">
        <f>ROUND(I220*H220,2)</f>
        <v>0</v>
      </c>
      <c r="K220" s="167"/>
      <c r="L220" s="168"/>
      <c r="M220" s="169" t="s">
        <v>1</v>
      </c>
      <c r="N220" s="170" t="s">
        <v>38</v>
      </c>
      <c r="O220" s="139">
        <v>0</v>
      </c>
      <c r="P220" s="139">
        <f>O220*H220</f>
        <v>0</v>
      </c>
      <c r="Q220" s="139">
        <v>2.37</v>
      </c>
      <c r="R220" s="139">
        <f>Q220*H220</f>
        <v>87.69</v>
      </c>
      <c r="S220" s="139">
        <v>0</v>
      </c>
      <c r="T220" s="140">
        <f>S220*H220</f>
        <v>0</v>
      </c>
      <c r="AR220" s="141" t="s">
        <v>183</v>
      </c>
      <c r="AT220" s="141" t="s">
        <v>209</v>
      </c>
      <c r="AU220" s="141" t="s">
        <v>83</v>
      </c>
      <c r="AY220" s="17" t="s">
        <v>128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7" t="s">
        <v>81</v>
      </c>
      <c r="BK220" s="142">
        <f>ROUND(I220*H220,2)</f>
        <v>0</v>
      </c>
      <c r="BL220" s="17" t="s">
        <v>134</v>
      </c>
      <c r="BM220" s="141" t="s">
        <v>761</v>
      </c>
    </row>
    <row r="221" spans="2:65" s="13" customFormat="1">
      <c r="B221" s="149"/>
      <c r="D221" s="144" t="s">
        <v>136</v>
      </c>
      <c r="E221" s="150" t="s">
        <v>1</v>
      </c>
      <c r="F221" s="151" t="s">
        <v>762</v>
      </c>
      <c r="H221" s="152">
        <v>37</v>
      </c>
      <c r="L221" s="149"/>
      <c r="M221" s="153"/>
      <c r="T221" s="154"/>
      <c r="AT221" s="150" t="s">
        <v>136</v>
      </c>
      <c r="AU221" s="150" t="s">
        <v>83</v>
      </c>
      <c r="AV221" s="13" t="s">
        <v>83</v>
      </c>
      <c r="AW221" s="13" t="s">
        <v>29</v>
      </c>
      <c r="AX221" s="13" t="s">
        <v>81</v>
      </c>
      <c r="AY221" s="150" t="s">
        <v>128</v>
      </c>
    </row>
    <row r="222" spans="2:65" s="11" customFormat="1" ht="22.75" customHeight="1">
      <c r="B222" s="118"/>
      <c r="D222" s="119" t="s">
        <v>72</v>
      </c>
      <c r="E222" s="127" t="s">
        <v>188</v>
      </c>
      <c r="F222" s="127" t="s">
        <v>433</v>
      </c>
      <c r="J222" s="128">
        <f>BK222</f>
        <v>0</v>
      </c>
      <c r="L222" s="118"/>
      <c r="M222" s="122"/>
      <c r="P222" s="123">
        <f>SUM(P223:P228)</f>
        <v>63.344000000000001</v>
      </c>
      <c r="R222" s="123">
        <f>SUM(R223:R228)</f>
        <v>0.44780999999999999</v>
      </c>
      <c r="T222" s="124">
        <f>SUM(T223:T228)</f>
        <v>0</v>
      </c>
      <c r="AR222" s="119" t="s">
        <v>81</v>
      </c>
      <c r="AT222" s="125" t="s">
        <v>72</v>
      </c>
      <c r="AU222" s="125" t="s">
        <v>81</v>
      </c>
      <c r="AY222" s="119" t="s">
        <v>128</v>
      </c>
      <c r="BK222" s="126">
        <f>SUM(BK223:BK228)</f>
        <v>0</v>
      </c>
    </row>
    <row r="223" spans="2:65" s="1" customFormat="1" ht="24.15" customHeight="1">
      <c r="B223" s="129"/>
      <c r="C223" s="130" t="s">
        <v>491</v>
      </c>
      <c r="D223" s="130" t="s">
        <v>130</v>
      </c>
      <c r="E223" s="131" t="s">
        <v>763</v>
      </c>
      <c r="F223" s="132" t="s">
        <v>764</v>
      </c>
      <c r="G223" s="133" t="s">
        <v>133</v>
      </c>
      <c r="H223" s="134">
        <v>649</v>
      </c>
      <c r="I223" s="135"/>
      <c r="J223" s="135">
        <f>ROUND(I223*H223,2)</f>
        <v>0</v>
      </c>
      <c r="K223" s="136"/>
      <c r="L223" s="29"/>
      <c r="M223" s="137" t="s">
        <v>1</v>
      </c>
      <c r="N223" s="138" t="s">
        <v>38</v>
      </c>
      <c r="O223" s="139">
        <v>0.08</v>
      </c>
      <c r="P223" s="139">
        <f>O223*H223</f>
        <v>51.92</v>
      </c>
      <c r="Q223" s="139">
        <v>6.8999999999999997E-4</v>
      </c>
      <c r="R223" s="139">
        <f>Q223*H223</f>
        <v>0.44780999999999999</v>
      </c>
      <c r="S223" s="139">
        <v>0</v>
      </c>
      <c r="T223" s="140">
        <f>S223*H223</f>
        <v>0</v>
      </c>
      <c r="AR223" s="141" t="s">
        <v>134</v>
      </c>
      <c r="AT223" s="141" t="s">
        <v>130</v>
      </c>
      <c r="AU223" s="141" t="s">
        <v>83</v>
      </c>
      <c r="AY223" s="17" t="s">
        <v>128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7" t="s">
        <v>81</v>
      </c>
      <c r="BK223" s="142">
        <f>ROUND(I223*H223,2)</f>
        <v>0</v>
      </c>
      <c r="BL223" s="17" t="s">
        <v>134</v>
      </c>
      <c r="BM223" s="141" t="s">
        <v>765</v>
      </c>
    </row>
    <row r="224" spans="2:65" s="13" customFormat="1">
      <c r="B224" s="149"/>
      <c r="D224" s="144" t="s">
        <v>136</v>
      </c>
      <c r="E224" s="150" t="s">
        <v>1</v>
      </c>
      <c r="F224" s="151" t="s">
        <v>766</v>
      </c>
      <c r="H224" s="152">
        <v>194</v>
      </c>
      <c r="L224" s="149"/>
      <c r="M224" s="153"/>
      <c r="T224" s="154"/>
      <c r="AT224" s="150" t="s">
        <v>136</v>
      </c>
      <c r="AU224" s="150" t="s">
        <v>83</v>
      </c>
      <c r="AV224" s="13" t="s">
        <v>83</v>
      </c>
      <c r="AW224" s="13" t="s">
        <v>29</v>
      </c>
      <c r="AX224" s="13" t="s">
        <v>73</v>
      </c>
      <c r="AY224" s="150" t="s">
        <v>128</v>
      </c>
    </row>
    <row r="225" spans="2:65" s="13" customFormat="1">
      <c r="B225" s="149"/>
      <c r="D225" s="144" t="s">
        <v>136</v>
      </c>
      <c r="E225" s="150" t="s">
        <v>1</v>
      </c>
      <c r="F225" s="151" t="s">
        <v>647</v>
      </c>
      <c r="H225" s="152">
        <v>455</v>
      </c>
      <c r="L225" s="149"/>
      <c r="M225" s="153"/>
      <c r="T225" s="154"/>
      <c r="AT225" s="150" t="s">
        <v>136</v>
      </c>
      <c r="AU225" s="150" t="s">
        <v>83</v>
      </c>
      <c r="AV225" s="13" t="s">
        <v>83</v>
      </c>
      <c r="AW225" s="13" t="s">
        <v>29</v>
      </c>
      <c r="AX225" s="13" t="s">
        <v>73</v>
      </c>
      <c r="AY225" s="150" t="s">
        <v>128</v>
      </c>
    </row>
    <row r="226" spans="2:65" s="14" customFormat="1">
      <c r="B226" s="155"/>
      <c r="D226" s="144" t="s">
        <v>136</v>
      </c>
      <c r="E226" s="156" t="s">
        <v>1</v>
      </c>
      <c r="F226" s="157" t="s">
        <v>140</v>
      </c>
      <c r="H226" s="158">
        <v>649</v>
      </c>
      <c r="L226" s="155"/>
      <c r="M226" s="159"/>
      <c r="T226" s="160"/>
      <c r="AT226" s="156" t="s">
        <v>136</v>
      </c>
      <c r="AU226" s="156" t="s">
        <v>83</v>
      </c>
      <c r="AV226" s="14" t="s">
        <v>134</v>
      </c>
      <c r="AW226" s="14" t="s">
        <v>29</v>
      </c>
      <c r="AX226" s="14" t="s">
        <v>81</v>
      </c>
      <c r="AY226" s="156" t="s">
        <v>128</v>
      </c>
    </row>
    <row r="227" spans="2:65" s="1" customFormat="1" ht="24.15" customHeight="1">
      <c r="B227" s="129"/>
      <c r="C227" s="130" t="s">
        <v>496</v>
      </c>
      <c r="D227" s="130" t="s">
        <v>130</v>
      </c>
      <c r="E227" s="131" t="s">
        <v>767</v>
      </c>
      <c r="F227" s="132" t="s">
        <v>768</v>
      </c>
      <c r="G227" s="133" t="s">
        <v>133</v>
      </c>
      <c r="H227" s="134">
        <v>168</v>
      </c>
      <c r="I227" s="135"/>
      <c r="J227" s="135">
        <f>ROUND(I227*H227,2)</f>
        <v>0</v>
      </c>
      <c r="K227" s="136"/>
      <c r="L227" s="29"/>
      <c r="M227" s="137" t="s">
        <v>1</v>
      </c>
      <c r="N227" s="138" t="s">
        <v>38</v>
      </c>
      <c r="O227" s="139">
        <v>6.8000000000000005E-2</v>
      </c>
      <c r="P227" s="139">
        <f>O227*H227</f>
        <v>11.424000000000001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134</v>
      </c>
      <c r="AT227" s="141" t="s">
        <v>130</v>
      </c>
      <c r="AU227" s="141" t="s">
        <v>83</v>
      </c>
      <c r="AY227" s="17" t="s">
        <v>128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7" t="s">
        <v>81</v>
      </c>
      <c r="BK227" s="142">
        <f>ROUND(I227*H227,2)</f>
        <v>0</v>
      </c>
      <c r="BL227" s="17" t="s">
        <v>134</v>
      </c>
      <c r="BM227" s="141" t="s">
        <v>769</v>
      </c>
    </row>
    <row r="228" spans="2:65" s="13" customFormat="1">
      <c r="B228" s="149"/>
      <c r="D228" s="144" t="s">
        <v>136</v>
      </c>
      <c r="E228" s="150" t="s">
        <v>1</v>
      </c>
      <c r="F228" s="151" t="s">
        <v>770</v>
      </c>
      <c r="H228" s="152">
        <v>168</v>
      </c>
      <c r="L228" s="149"/>
      <c r="M228" s="153"/>
      <c r="T228" s="154"/>
      <c r="AT228" s="150" t="s">
        <v>136</v>
      </c>
      <c r="AU228" s="150" t="s">
        <v>83</v>
      </c>
      <c r="AV228" s="13" t="s">
        <v>83</v>
      </c>
      <c r="AW228" s="13" t="s">
        <v>29</v>
      </c>
      <c r="AX228" s="13" t="s">
        <v>81</v>
      </c>
      <c r="AY228" s="150" t="s">
        <v>128</v>
      </c>
    </row>
    <row r="229" spans="2:65" s="11" customFormat="1" ht="22.75" customHeight="1">
      <c r="B229" s="118"/>
      <c r="D229" s="119" t="s">
        <v>72</v>
      </c>
      <c r="E229" s="127" t="s">
        <v>261</v>
      </c>
      <c r="F229" s="127" t="s">
        <v>455</v>
      </c>
      <c r="J229" s="128">
        <f>BK229</f>
        <v>0</v>
      </c>
      <c r="L229" s="118"/>
      <c r="M229" s="122"/>
      <c r="P229" s="123">
        <f>SUM(P230:P234)</f>
        <v>6.0269910000000007</v>
      </c>
      <c r="R229" s="123">
        <f>SUM(R230:R234)</f>
        <v>0</v>
      </c>
      <c r="T229" s="124">
        <f>SUM(T230:T234)</f>
        <v>0</v>
      </c>
      <c r="AR229" s="119" t="s">
        <v>81</v>
      </c>
      <c r="AT229" s="125" t="s">
        <v>72</v>
      </c>
      <c r="AU229" s="125" t="s">
        <v>81</v>
      </c>
      <c r="AY229" s="119" t="s">
        <v>128</v>
      </c>
      <c r="BK229" s="126">
        <f>SUM(BK230:BK234)</f>
        <v>0</v>
      </c>
    </row>
    <row r="230" spans="2:65" s="1" customFormat="1" ht="33" customHeight="1">
      <c r="B230" s="129"/>
      <c r="C230" s="130" t="s">
        <v>509</v>
      </c>
      <c r="D230" s="130" t="s">
        <v>130</v>
      </c>
      <c r="E230" s="131" t="s">
        <v>771</v>
      </c>
      <c r="F230" s="132" t="s">
        <v>772</v>
      </c>
      <c r="G230" s="133" t="s">
        <v>266</v>
      </c>
      <c r="H230" s="134">
        <v>0.51900000000000002</v>
      </c>
      <c r="I230" s="135"/>
      <c r="J230" s="135">
        <f>ROUND(I230*H230,2)</f>
        <v>0</v>
      </c>
      <c r="K230" s="136"/>
      <c r="L230" s="29"/>
      <c r="M230" s="137" t="s">
        <v>1</v>
      </c>
      <c r="N230" s="138" t="s">
        <v>38</v>
      </c>
      <c r="O230" s="139">
        <v>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134</v>
      </c>
      <c r="AT230" s="141" t="s">
        <v>130</v>
      </c>
      <c r="AU230" s="141" t="s">
        <v>83</v>
      </c>
      <c r="AY230" s="17" t="s">
        <v>128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7" t="s">
        <v>81</v>
      </c>
      <c r="BK230" s="142">
        <f>ROUND(I230*H230,2)</f>
        <v>0</v>
      </c>
      <c r="BL230" s="17" t="s">
        <v>134</v>
      </c>
      <c r="BM230" s="141" t="s">
        <v>773</v>
      </c>
    </row>
    <row r="231" spans="2:65" s="13" customFormat="1">
      <c r="B231" s="149"/>
      <c r="D231" s="144" t="s">
        <v>136</v>
      </c>
      <c r="E231" s="150" t="s">
        <v>1</v>
      </c>
      <c r="F231" s="151" t="s">
        <v>774</v>
      </c>
      <c r="H231" s="152">
        <v>0.51900000000000002</v>
      </c>
      <c r="L231" s="149"/>
      <c r="M231" s="153"/>
      <c r="T231" s="154"/>
      <c r="AT231" s="150" t="s">
        <v>136</v>
      </c>
      <c r="AU231" s="150" t="s">
        <v>83</v>
      </c>
      <c r="AV231" s="13" t="s">
        <v>83</v>
      </c>
      <c r="AW231" s="13" t="s">
        <v>29</v>
      </c>
      <c r="AX231" s="13" t="s">
        <v>81</v>
      </c>
      <c r="AY231" s="150" t="s">
        <v>128</v>
      </c>
    </row>
    <row r="232" spans="2:65" s="1" customFormat="1" ht="21.75" customHeight="1">
      <c r="B232" s="129"/>
      <c r="C232" s="130" t="s">
        <v>515</v>
      </c>
      <c r="D232" s="130" t="s">
        <v>130</v>
      </c>
      <c r="E232" s="131" t="s">
        <v>775</v>
      </c>
      <c r="F232" s="132" t="s">
        <v>776</v>
      </c>
      <c r="G232" s="133" t="s">
        <v>266</v>
      </c>
      <c r="H232" s="134">
        <v>67.718999999999994</v>
      </c>
      <c r="I232" s="135"/>
      <c r="J232" s="135">
        <f>ROUND(I232*H232,2)</f>
        <v>0</v>
      </c>
      <c r="K232" s="136"/>
      <c r="L232" s="29"/>
      <c r="M232" s="137" t="s">
        <v>1</v>
      </c>
      <c r="N232" s="138" t="s">
        <v>38</v>
      </c>
      <c r="O232" s="139">
        <v>3.2000000000000001E-2</v>
      </c>
      <c r="P232" s="139">
        <f>O232*H232</f>
        <v>2.167008</v>
      </c>
      <c r="Q232" s="139">
        <v>0</v>
      </c>
      <c r="R232" s="139">
        <f>Q232*H232</f>
        <v>0</v>
      </c>
      <c r="S232" s="139">
        <v>0</v>
      </c>
      <c r="T232" s="140">
        <f>S232*H232</f>
        <v>0</v>
      </c>
      <c r="AR232" s="141" t="s">
        <v>134</v>
      </c>
      <c r="AT232" s="141" t="s">
        <v>130</v>
      </c>
      <c r="AU232" s="141" t="s">
        <v>83</v>
      </c>
      <c r="AY232" s="17" t="s">
        <v>128</v>
      </c>
      <c r="BE232" s="142">
        <f>IF(N232="základní",J232,0)</f>
        <v>0</v>
      </c>
      <c r="BF232" s="142">
        <f>IF(N232="snížená",J232,0)</f>
        <v>0</v>
      </c>
      <c r="BG232" s="142">
        <f>IF(N232="zákl. přenesená",J232,0)</f>
        <v>0</v>
      </c>
      <c r="BH232" s="142">
        <f>IF(N232="sníž. přenesená",J232,0)</f>
        <v>0</v>
      </c>
      <c r="BI232" s="142">
        <f>IF(N232="nulová",J232,0)</f>
        <v>0</v>
      </c>
      <c r="BJ232" s="17" t="s">
        <v>81</v>
      </c>
      <c r="BK232" s="142">
        <f>ROUND(I232*H232,2)</f>
        <v>0</v>
      </c>
      <c r="BL232" s="17" t="s">
        <v>134</v>
      </c>
      <c r="BM232" s="141" t="s">
        <v>777</v>
      </c>
    </row>
    <row r="233" spans="2:65" s="1" customFormat="1" ht="24.15" customHeight="1">
      <c r="B233" s="129"/>
      <c r="C233" s="130" t="s">
        <v>520</v>
      </c>
      <c r="D233" s="130" t="s">
        <v>130</v>
      </c>
      <c r="E233" s="131" t="s">
        <v>778</v>
      </c>
      <c r="F233" s="132" t="s">
        <v>779</v>
      </c>
      <c r="G233" s="133" t="s">
        <v>266</v>
      </c>
      <c r="H233" s="134">
        <v>1286.6610000000001</v>
      </c>
      <c r="I233" s="135"/>
      <c r="J233" s="135">
        <f>ROUND(I233*H233,2)</f>
        <v>0</v>
      </c>
      <c r="K233" s="136"/>
      <c r="L233" s="29"/>
      <c r="M233" s="137" t="s">
        <v>1</v>
      </c>
      <c r="N233" s="138" t="s">
        <v>38</v>
      </c>
      <c r="O233" s="139">
        <v>3.0000000000000001E-3</v>
      </c>
      <c r="P233" s="139">
        <f>O233*H233</f>
        <v>3.8599830000000002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134</v>
      </c>
      <c r="AT233" s="141" t="s">
        <v>130</v>
      </c>
      <c r="AU233" s="141" t="s">
        <v>83</v>
      </c>
      <c r="AY233" s="17" t="s">
        <v>128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7" t="s">
        <v>81</v>
      </c>
      <c r="BK233" s="142">
        <f>ROUND(I233*H233,2)</f>
        <v>0</v>
      </c>
      <c r="BL233" s="17" t="s">
        <v>134</v>
      </c>
      <c r="BM233" s="141" t="s">
        <v>780</v>
      </c>
    </row>
    <row r="234" spans="2:65" s="13" customFormat="1">
      <c r="B234" s="149"/>
      <c r="D234" s="144" t="s">
        <v>136</v>
      </c>
      <c r="E234" s="150" t="s">
        <v>1</v>
      </c>
      <c r="F234" s="151" t="s">
        <v>781</v>
      </c>
      <c r="H234" s="152">
        <v>1286.6610000000001</v>
      </c>
      <c r="L234" s="149"/>
      <c r="M234" s="153"/>
      <c r="T234" s="154"/>
      <c r="AT234" s="150" t="s">
        <v>136</v>
      </c>
      <c r="AU234" s="150" t="s">
        <v>83</v>
      </c>
      <c r="AV234" s="13" t="s">
        <v>83</v>
      </c>
      <c r="AW234" s="13" t="s">
        <v>29</v>
      </c>
      <c r="AX234" s="13" t="s">
        <v>81</v>
      </c>
      <c r="AY234" s="150" t="s">
        <v>128</v>
      </c>
    </row>
    <row r="235" spans="2:65" s="11" customFormat="1" ht="22.75" customHeight="1">
      <c r="B235" s="118"/>
      <c r="D235" s="119" t="s">
        <v>72</v>
      </c>
      <c r="E235" s="127" t="s">
        <v>275</v>
      </c>
      <c r="F235" s="127" t="s">
        <v>276</v>
      </c>
      <c r="J235" s="128">
        <f>BK235</f>
        <v>0</v>
      </c>
      <c r="L235" s="118"/>
      <c r="M235" s="122"/>
      <c r="P235" s="123">
        <f>P236</f>
        <v>16.802873999999999</v>
      </c>
      <c r="R235" s="123">
        <f>R236</f>
        <v>0</v>
      </c>
      <c r="T235" s="124">
        <f>T236</f>
        <v>0</v>
      </c>
      <c r="AR235" s="119" t="s">
        <v>81</v>
      </c>
      <c r="AT235" s="125" t="s">
        <v>72</v>
      </c>
      <c r="AU235" s="125" t="s">
        <v>81</v>
      </c>
      <c r="AY235" s="119" t="s">
        <v>128</v>
      </c>
      <c r="BK235" s="126">
        <f>BK236</f>
        <v>0</v>
      </c>
    </row>
    <row r="236" spans="2:65" s="1" customFormat="1" ht="33" customHeight="1">
      <c r="B236" s="129"/>
      <c r="C236" s="130" t="s">
        <v>524</v>
      </c>
      <c r="D236" s="130" t="s">
        <v>130</v>
      </c>
      <c r="E236" s="131" t="s">
        <v>782</v>
      </c>
      <c r="F236" s="132" t="s">
        <v>783</v>
      </c>
      <c r="G236" s="133" t="s">
        <v>266</v>
      </c>
      <c r="H236" s="134">
        <v>254.589</v>
      </c>
      <c r="I236" s="135"/>
      <c r="J236" s="135">
        <f>ROUND(I236*H236,2)</f>
        <v>0</v>
      </c>
      <c r="K236" s="136"/>
      <c r="L236" s="29"/>
      <c r="M236" s="137" t="s">
        <v>1</v>
      </c>
      <c r="N236" s="138" t="s">
        <v>38</v>
      </c>
      <c r="O236" s="139">
        <v>6.6000000000000003E-2</v>
      </c>
      <c r="P236" s="139">
        <f>O236*H236</f>
        <v>16.802873999999999</v>
      </c>
      <c r="Q236" s="139">
        <v>0</v>
      </c>
      <c r="R236" s="139">
        <f>Q236*H236</f>
        <v>0</v>
      </c>
      <c r="S236" s="139">
        <v>0</v>
      </c>
      <c r="T236" s="140">
        <f>S236*H236</f>
        <v>0</v>
      </c>
      <c r="AR236" s="141" t="s">
        <v>134</v>
      </c>
      <c r="AT236" s="141" t="s">
        <v>130</v>
      </c>
      <c r="AU236" s="141" t="s">
        <v>83</v>
      </c>
      <c r="AY236" s="17" t="s">
        <v>128</v>
      </c>
      <c r="BE236" s="142">
        <f>IF(N236="základní",J236,0)</f>
        <v>0</v>
      </c>
      <c r="BF236" s="142">
        <f>IF(N236="snížená",J236,0)</f>
        <v>0</v>
      </c>
      <c r="BG236" s="142">
        <f>IF(N236="zákl. přenesená",J236,0)</f>
        <v>0</v>
      </c>
      <c r="BH236" s="142">
        <f>IF(N236="sníž. přenesená",J236,0)</f>
        <v>0</v>
      </c>
      <c r="BI236" s="142">
        <f>IF(N236="nulová",J236,0)</f>
        <v>0</v>
      </c>
      <c r="BJ236" s="17" t="s">
        <v>81</v>
      </c>
      <c r="BK236" s="142">
        <f>ROUND(I236*H236,2)</f>
        <v>0</v>
      </c>
      <c r="BL236" s="17" t="s">
        <v>134</v>
      </c>
      <c r="BM236" s="141" t="s">
        <v>784</v>
      </c>
    </row>
    <row r="237" spans="2:65" s="11" customFormat="1" ht="25.9" customHeight="1">
      <c r="B237" s="118"/>
      <c r="D237" s="119" t="s">
        <v>72</v>
      </c>
      <c r="E237" s="120" t="s">
        <v>284</v>
      </c>
      <c r="F237" s="120" t="s">
        <v>285</v>
      </c>
      <c r="J237" s="121">
        <f>BK237</f>
        <v>0</v>
      </c>
      <c r="L237" s="118"/>
      <c r="M237" s="122"/>
      <c r="P237" s="123">
        <f>P238+P242</f>
        <v>0.67391999999999996</v>
      </c>
      <c r="R237" s="123">
        <f>R238+R242</f>
        <v>8.1647999999999996E-4</v>
      </c>
      <c r="T237" s="124">
        <f>T238+T242</f>
        <v>0</v>
      </c>
      <c r="AR237" s="119" t="s">
        <v>83</v>
      </c>
      <c r="AT237" s="125" t="s">
        <v>72</v>
      </c>
      <c r="AU237" s="125" t="s">
        <v>73</v>
      </c>
      <c r="AY237" s="119" t="s">
        <v>128</v>
      </c>
      <c r="BK237" s="126">
        <f>BK238+BK242</f>
        <v>0</v>
      </c>
    </row>
    <row r="238" spans="2:65" s="11" customFormat="1" ht="22.75" customHeight="1">
      <c r="B238" s="118"/>
      <c r="D238" s="119" t="s">
        <v>72</v>
      </c>
      <c r="E238" s="127" t="s">
        <v>477</v>
      </c>
      <c r="F238" s="127" t="s">
        <v>478</v>
      </c>
      <c r="J238" s="128">
        <f>BK238</f>
        <v>0</v>
      </c>
      <c r="L238" s="118"/>
      <c r="M238" s="122"/>
      <c r="P238" s="123">
        <f>SUM(P239:P241)</f>
        <v>0.67391999999999996</v>
      </c>
      <c r="R238" s="123">
        <f>SUM(R239:R241)</f>
        <v>8.1647999999999996E-4</v>
      </c>
      <c r="T238" s="124">
        <f>SUM(T239:T241)</f>
        <v>0</v>
      </c>
      <c r="AR238" s="119" t="s">
        <v>83</v>
      </c>
      <c r="AT238" s="125" t="s">
        <v>72</v>
      </c>
      <c r="AU238" s="125" t="s">
        <v>81</v>
      </c>
      <c r="AY238" s="119" t="s">
        <v>128</v>
      </c>
      <c r="BK238" s="126">
        <f>SUM(BK239:BK241)</f>
        <v>0</v>
      </c>
    </row>
    <row r="239" spans="2:65" s="1" customFormat="1" ht="16.5" customHeight="1">
      <c r="B239" s="129"/>
      <c r="C239" s="130" t="s">
        <v>529</v>
      </c>
      <c r="D239" s="130" t="s">
        <v>130</v>
      </c>
      <c r="E239" s="131" t="s">
        <v>497</v>
      </c>
      <c r="F239" s="132" t="s">
        <v>498</v>
      </c>
      <c r="G239" s="133" t="s">
        <v>160</v>
      </c>
      <c r="H239" s="134">
        <v>0.432</v>
      </c>
      <c r="I239" s="135"/>
      <c r="J239" s="135">
        <f>ROUND(I239*H239,2)</f>
        <v>0</v>
      </c>
      <c r="K239" s="136"/>
      <c r="L239" s="29"/>
      <c r="M239" s="137" t="s">
        <v>1</v>
      </c>
      <c r="N239" s="138" t="s">
        <v>38</v>
      </c>
      <c r="O239" s="139">
        <v>1.56</v>
      </c>
      <c r="P239" s="139">
        <f>O239*H239</f>
        <v>0.67391999999999996</v>
      </c>
      <c r="Q239" s="139">
        <v>1.89E-3</v>
      </c>
      <c r="R239" s="139">
        <f>Q239*H239</f>
        <v>8.1647999999999996E-4</v>
      </c>
      <c r="S239" s="139">
        <v>0</v>
      </c>
      <c r="T239" s="140">
        <f>S239*H239</f>
        <v>0</v>
      </c>
      <c r="AR239" s="141" t="s">
        <v>222</v>
      </c>
      <c r="AT239" s="141" t="s">
        <v>130</v>
      </c>
      <c r="AU239" s="141" t="s">
        <v>83</v>
      </c>
      <c r="AY239" s="17" t="s">
        <v>128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7" t="s">
        <v>81</v>
      </c>
      <c r="BK239" s="142">
        <f>ROUND(I239*H239,2)</f>
        <v>0</v>
      </c>
      <c r="BL239" s="17" t="s">
        <v>222</v>
      </c>
      <c r="BM239" s="141" t="s">
        <v>785</v>
      </c>
    </row>
    <row r="240" spans="2:65" s="13" customFormat="1">
      <c r="B240" s="149"/>
      <c r="D240" s="144" t="s">
        <v>136</v>
      </c>
      <c r="E240" s="150" t="s">
        <v>1</v>
      </c>
      <c r="F240" s="151" t="s">
        <v>741</v>
      </c>
      <c r="H240" s="152">
        <v>0.432</v>
      </c>
      <c r="L240" s="149"/>
      <c r="M240" s="153"/>
      <c r="T240" s="154"/>
      <c r="AT240" s="150" t="s">
        <v>136</v>
      </c>
      <c r="AU240" s="150" t="s">
        <v>83</v>
      </c>
      <c r="AV240" s="13" t="s">
        <v>83</v>
      </c>
      <c r="AW240" s="13" t="s">
        <v>29</v>
      </c>
      <c r="AX240" s="13" t="s">
        <v>81</v>
      </c>
      <c r="AY240" s="150" t="s">
        <v>128</v>
      </c>
    </row>
    <row r="241" spans="2:65" s="1" customFormat="1" ht="24.15" customHeight="1">
      <c r="B241" s="129"/>
      <c r="C241" s="130" t="s">
        <v>536</v>
      </c>
      <c r="D241" s="130" t="s">
        <v>130</v>
      </c>
      <c r="E241" s="131" t="s">
        <v>546</v>
      </c>
      <c r="F241" s="132" t="s">
        <v>547</v>
      </c>
      <c r="G241" s="133" t="s">
        <v>306</v>
      </c>
      <c r="H241" s="134"/>
      <c r="I241" s="135"/>
      <c r="J241" s="135">
        <f>ROUND(I241*H241,2)</f>
        <v>0</v>
      </c>
      <c r="K241" s="136"/>
      <c r="L241" s="29"/>
      <c r="M241" s="137" t="s">
        <v>1</v>
      </c>
      <c r="N241" s="138" t="s">
        <v>38</v>
      </c>
      <c r="O241" s="139">
        <v>0</v>
      </c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AR241" s="141" t="s">
        <v>222</v>
      </c>
      <c r="AT241" s="141" t="s">
        <v>130</v>
      </c>
      <c r="AU241" s="141" t="s">
        <v>83</v>
      </c>
      <c r="AY241" s="17" t="s">
        <v>128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7" t="s">
        <v>81</v>
      </c>
      <c r="BK241" s="142">
        <f>ROUND(I241*H241,2)</f>
        <v>0</v>
      </c>
      <c r="BL241" s="17" t="s">
        <v>222</v>
      </c>
      <c r="BM241" s="141" t="s">
        <v>786</v>
      </c>
    </row>
    <row r="242" spans="2:65" s="11" customFormat="1" ht="22.75" customHeight="1">
      <c r="B242" s="118"/>
      <c r="D242" s="119" t="s">
        <v>72</v>
      </c>
      <c r="E242" s="127" t="s">
        <v>549</v>
      </c>
      <c r="F242" s="127" t="s">
        <v>550</v>
      </c>
      <c r="J242" s="128">
        <f>BK242</f>
        <v>0</v>
      </c>
      <c r="L242" s="118"/>
      <c r="M242" s="122"/>
      <c r="P242" s="123">
        <f>SUM(P243:P251)</f>
        <v>0</v>
      </c>
      <c r="R242" s="123">
        <f>SUM(R243:R251)</f>
        <v>0</v>
      </c>
      <c r="T242" s="124">
        <f>SUM(T243:T251)</f>
        <v>0</v>
      </c>
      <c r="AR242" s="119" t="s">
        <v>83</v>
      </c>
      <c r="AT242" s="125" t="s">
        <v>72</v>
      </c>
      <c r="AU242" s="125" t="s">
        <v>81</v>
      </c>
      <c r="AY242" s="119" t="s">
        <v>128</v>
      </c>
      <c r="BK242" s="126">
        <f>SUM(BK243:BK251)</f>
        <v>0</v>
      </c>
    </row>
    <row r="243" spans="2:65" s="1" customFormat="1" ht="21.75" customHeight="1">
      <c r="B243" s="129"/>
      <c r="C243" s="130" t="s">
        <v>541</v>
      </c>
      <c r="D243" s="130" t="s">
        <v>130</v>
      </c>
      <c r="E243" s="131" t="s">
        <v>787</v>
      </c>
      <c r="F243" s="132" t="s">
        <v>788</v>
      </c>
      <c r="G243" s="133" t="s">
        <v>452</v>
      </c>
      <c r="H243" s="134">
        <v>59.92</v>
      </c>
      <c r="I243" s="135"/>
      <c r="J243" s="135">
        <f>ROUND(I243*H243,2)</f>
        <v>0</v>
      </c>
      <c r="K243" s="136"/>
      <c r="L243" s="29"/>
      <c r="M243" s="137" t="s">
        <v>1</v>
      </c>
      <c r="N243" s="138" t="s">
        <v>38</v>
      </c>
      <c r="O243" s="139">
        <v>0</v>
      </c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AR243" s="141" t="s">
        <v>222</v>
      </c>
      <c r="AT243" s="141" t="s">
        <v>130</v>
      </c>
      <c r="AU243" s="141" t="s">
        <v>83</v>
      </c>
      <c r="AY243" s="17" t="s">
        <v>128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7" t="s">
        <v>81</v>
      </c>
      <c r="BK243" s="142">
        <f>ROUND(I243*H243,2)</f>
        <v>0</v>
      </c>
      <c r="BL243" s="17" t="s">
        <v>222</v>
      </c>
      <c r="BM243" s="141" t="s">
        <v>789</v>
      </c>
    </row>
    <row r="244" spans="2:65" s="13" customFormat="1" ht="20">
      <c r="B244" s="149"/>
      <c r="D244" s="144" t="s">
        <v>136</v>
      </c>
      <c r="E244" s="150" t="s">
        <v>1</v>
      </c>
      <c r="F244" s="151" t="s">
        <v>790</v>
      </c>
      <c r="H244" s="152">
        <v>16.32</v>
      </c>
      <c r="L244" s="149"/>
      <c r="M244" s="153"/>
      <c r="T244" s="154"/>
      <c r="AT244" s="150" t="s">
        <v>136</v>
      </c>
      <c r="AU244" s="150" t="s">
        <v>83</v>
      </c>
      <c r="AV244" s="13" t="s">
        <v>83</v>
      </c>
      <c r="AW244" s="13" t="s">
        <v>29</v>
      </c>
      <c r="AX244" s="13" t="s">
        <v>73</v>
      </c>
      <c r="AY244" s="150" t="s">
        <v>128</v>
      </c>
    </row>
    <row r="245" spans="2:65" s="13" customFormat="1">
      <c r="B245" s="149"/>
      <c r="D245" s="144" t="s">
        <v>136</v>
      </c>
      <c r="E245" s="150" t="s">
        <v>1</v>
      </c>
      <c r="F245" s="151" t="s">
        <v>791</v>
      </c>
      <c r="H245" s="152">
        <v>43.6</v>
      </c>
      <c r="L245" s="149"/>
      <c r="M245" s="153"/>
      <c r="T245" s="154"/>
      <c r="AT245" s="150" t="s">
        <v>136</v>
      </c>
      <c r="AU245" s="150" t="s">
        <v>83</v>
      </c>
      <c r="AV245" s="13" t="s">
        <v>83</v>
      </c>
      <c r="AW245" s="13" t="s">
        <v>29</v>
      </c>
      <c r="AX245" s="13" t="s">
        <v>73</v>
      </c>
      <c r="AY245" s="150" t="s">
        <v>128</v>
      </c>
    </row>
    <row r="246" spans="2:65" s="14" customFormat="1">
      <c r="B246" s="155"/>
      <c r="D246" s="144" t="s">
        <v>136</v>
      </c>
      <c r="E246" s="156" t="s">
        <v>1</v>
      </c>
      <c r="F246" s="157" t="s">
        <v>140</v>
      </c>
      <c r="H246" s="158">
        <v>59.92</v>
      </c>
      <c r="L246" s="155"/>
      <c r="M246" s="159"/>
      <c r="T246" s="160"/>
      <c r="AT246" s="156" t="s">
        <v>136</v>
      </c>
      <c r="AU246" s="156" t="s">
        <v>83</v>
      </c>
      <c r="AV246" s="14" t="s">
        <v>134</v>
      </c>
      <c r="AW246" s="14" t="s">
        <v>29</v>
      </c>
      <c r="AX246" s="14" t="s">
        <v>81</v>
      </c>
      <c r="AY246" s="156" t="s">
        <v>128</v>
      </c>
    </row>
    <row r="247" spans="2:65" s="1" customFormat="1" ht="33" customHeight="1">
      <c r="B247" s="129"/>
      <c r="C247" s="130" t="s">
        <v>545</v>
      </c>
      <c r="D247" s="130" t="s">
        <v>130</v>
      </c>
      <c r="E247" s="131" t="s">
        <v>792</v>
      </c>
      <c r="F247" s="132" t="s">
        <v>793</v>
      </c>
      <c r="G247" s="133" t="s">
        <v>436</v>
      </c>
      <c r="H247" s="134">
        <v>180</v>
      </c>
      <c r="I247" s="135"/>
      <c r="J247" s="135">
        <f>ROUND(I247*H247,2)</f>
        <v>0</v>
      </c>
      <c r="K247" s="136"/>
      <c r="L247" s="29"/>
      <c r="M247" s="137" t="s">
        <v>1</v>
      </c>
      <c r="N247" s="138" t="s">
        <v>38</v>
      </c>
      <c r="O247" s="139">
        <v>0</v>
      </c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AR247" s="141" t="s">
        <v>222</v>
      </c>
      <c r="AT247" s="141" t="s">
        <v>130</v>
      </c>
      <c r="AU247" s="141" t="s">
        <v>83</v>
      </c>
      <c r="AY247" s="17" t="s">
        <v>128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7" t="s">
        <v>81</v>
      </c>
      <c r="BK247" s="142">
        <f>ROUND(I247*H247,2)</f>
        <v>0</v>
      </c>
      <c r="BL247" s="17" t="s">
        <v>222</v>
      </c>
      <c r="BM247" s="141" t="s">
        <v>794</v>
      </c>
    </row>
    <row r="248" spans="2:65" s="13" customFormat="1">
      <c r="B248" s="149"/>
      <c r="D248" s="144" t="s">
        <v>136</v>
      </c>
      <c r="E248" s="150" t="s">
        <v>1</v>
      </c>
      <c r="F248" s="151" t="s">
        <v>795</v>
      </c>
      <c r="H248" s="152">
        <v>180</v>
      </c>
      <c r="L248" s="149"/>
      <c r="M248" s="153"/>
      <c r="T248" s="154"/>
      <c r="AT248" s="150" t="s">
        <v>136</v>
      </c>
      <c r="AU248" s="150" t="s">
        <v>83</v>
      </c>
      <c r="AV248" s="13" t="s">
        <v>83</v>
      </c>
      <c r="AW248" s="13" t="s">
        <v>29</v>
      </c>
      <c r="AX248" s="13" t="s">
        <v>81</v>
      </c>
      <c r="AY248" s="150" t="s">
        <v>128</v>
      </c>
    </row>
    <row r="249" spans="2:65" s="1" customFormat="1" ht="33" customHeight="1">
      <c r="B249" s="129"/>
      <c r="C249" s="130" t="s">
        <v>551</v>
      </c>
      <c r="D249" s="130" t="s">
        <v>130</v>
      </c>
      <c r="E249" s="131" t="s">
        <v>796</v>
      </c>
      <c r="F249" s="132" t="s">
        <v>797</v>
      </c>
      <c r="G249" s="133" t="s">
        <v>436</v>
      </c>
      <c r="H249" s="134">
        <v>24</v>
      </c>
      <c r="I249" s="135"/>
      <c r="J249" s="135">
        <f>ROUND(I249*H249,2)</f>
        <v>0</v>
      </c>
      <c r="K249" s="136"/>
      <c r="L249" s="29"/>
      <c r="M249" s="137" t="s">
        <v>1</v>
      </c>
      <c r="N249" s="138" t="s">
        <v>38</v>
      </c>
      <c r="O249" s="139">
        <v>0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222</v>
      </c>
      <c r="AT249" s="141" t="s">
        <v>130</v>
      </c>
      <c r="AU249" s="141" t="s">
        <v>83</v>
      </c>
      <c r="AY249" s="17" t="s">
        <v>128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7" t="s">
        <v>81</v>
      </c>
      <c r="BK249" s="142">
        <f>ROUND(I249*H249,2)</f>
        <v>0</v>
      </c>
      <c r="BL249" s="17" t="s">
        <v>222</v>
      </c>
      <c r="BM249" s="141" t="s">
        <v>798</v>
      </c>
    </row>
    <row r="250" spans="2:65" s="13" customFormat="1">
      <c r="B250" s="149"/>
      <c r="D250" s="144" t="s">
        <v>136</v>
      </c>
      <c r="E250" s="150" t="s">
        <v>1</v>
      </c>
      <c r="F250" s="151" t="s">
        <v>799</v>
      </c>
      <c r="H250" s="152">
        <v>24</v>
      </c>
      <c r="L250" s="149"/>
      <c r="M250" s="153"/>
      <c r="T250" s="154"/>
      <c r="AT250" s="150" t="s">
        <v>136</v>
      </c>
      <c r="AU250" s="150" t="s">
        <v>83</v>
      </c>
      <c r="AV250" s="13" t="s">
        <v>83</v>
      </c>
      <c r="AW250" s="13" t="s">
        <v>29</v>
      </c>
      <c r="AX250" s="13" t="s">
        <v>81</v>
      </c>
      <c r="AY250" s="150" t="s">
        <v>128</v>
      </c>
    </row>
    <row r="251" spans="2:65" s="1" customFormat="1" ht="24.15" customHeight="1">
      <c r="B251" s="129"/>
      <c r="C251" s="130" t="s">
        <v>558</v>
      </c>
      <c r="D251" s="130" t="s">
        <v>130</v>
      </c>
      <c r="E251" s="131" t="s">
        <v>594</v>
      </c>
      <c r="F251" s="132" t="s">
        <v>595</v>
      </c>
      <c r="G251" s="133" t="s">
        <v>306</v>
      </c>
      <c r="H251" s="134"/>
      <c r="I251" s="135"/>
      <c r="J251" s="135">
        <f>ROUND(I251*H251,2)</f>
        <v>0</v>
      </c>
      <c r="K251" s="136"/>
      <c r="L251" s="29"/>
      <c r="M251" s="137" t="s">
        <v>1</v>
      </c>
      <c r="N251" s="138" t="s">
        <v>38</v>
      </c>
      <c r="O251" s="139">
        <v>0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222</v>
      </c>
      <c r="AT251" s="141" t="s">
        <v>130</v>
      </c>
      <c r="AU251" s="141" t="s">
        <v>83</v>
      </c>
      <c r="AY251" s="17" t="s">
        <v>128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7" t="s">
        <v>81</v>
      </c>
      <c r="BK251" s="142">
        <f>ROUND(I251*H251,2)</f>
        <v>0</v>
      </c>
      <c r="BL251" s="17" t="s">
        <v>222</v>
      </c>
      <c r="BM251" s="141" t="s">
        <v>800</v>
      </c>
    </row>
    <row r="252" spans="2:65" s="11" customFormat="1" ht="25.9" customHeight="1">
      <c r="B252" s="118"/>
      <c r="D252" s="119" t="s">
        <v>72</v>
      </c>
      <c r="E252" s="120" t="s">
        <v>300</v>
      </c>
      <c r="F252" s="120" t="s">
        <v>301</v>
      </c>
      <c r="J252" s="121">
        <f>BK252</f>
        <v>0</v>
      </c>
      <c r="L252" s="118"/>
      <c r="M252" s="122"/>
      <c r="P252" s="123">
        <f>P253+P259+P261+P263</f>
        <v>0</v>
      </c>
      <c r="R252" s="123">
        <f>R253+R259+R261+R263</f>
        <v>0</v>
      </c>
      <c r="T252" s="124">
        <f>T253+T259+T261+T263</f>
        <v>0</v>
      </c>
      <c r="AR252" s="119" t="s">
        <v>157</v>
      </c>
      <c r="AT252" s="125" t="s">
        <v>72</v>
      </c>
      <c r="AU252" s="125" t="s">
        <v>73</v>
      </c>
      <c r="AY252" s="119" t="s">
        <v>128</v>
      </c>
      <c r="BK252" s="126">
        <f>BK253+BK259+BK261+BK263</f>
        <v>0</v>
      </c>
    </row>
    <row r="253" spans="2:65" s="11" customFormat="1" ht="22.75" customHeight="1">
      <c r="B253" s="118"/>
      <c r="D253" s="119" t="s">
        <v>72</v>
      </c>
      <c r="E253" s="127" t="s">
        <v>597</v>
      </c>
      <c r="F253" s="127" t="s">
        <v>598</v>
      </c>
      <c r="J253" s="128">
        <f>BK253</f>
        <v>0</v>
      </c>
      <c r="L253" s="118"/>
      <c r="M253" s="122"/>
      <c r="P253" s="123">
        <f>SUM(P254:P258)</f>
        <v>0</v>
      </c>
      <c r="R253" s="123">
        <f>SUM(R254:R258)</f>
        <v>0</v>
      </c>
      <c r="T253" s="124">
        <f>SUM(T254:T258)</f>
        <v>0</v>
      </c>
      <c r="AR253" s="119" t="s">
        <v>157</v>
      </c>
      <c r="AT253" s="125" t="s">
        <v>72</v>
      </c>
      <c r="AU253" s="125" t="s">
        <v>81</v>
      </c>
      <c r="AY253" s="119" t="s">
        <v>128</v>
      </c>
      <c r="BK253" s="126">
        <f>SUM(BK254:BK258)</f>
        <v>0</v>
      </c>
    </row>
    <row r="254" spans="2:65" s="1" customFormat="1" ht="24.15" customHeight="1">
      <c r="B254" s="129"/>
      <c r="C254" s="130" t="s">
        <v>563</v>
      </c>
      <c r="D254" s="130" t="s">
        <v>130</v>
      </c>
      <c r="E254" s="131" t="s">
        <v>600</v>
      </c>
      <c r="F254" s="132" t="s">
        <v>601</v>
      </c>
      <c r="G254" s="133" t="s">
        <v>143</v>
      </c>
      <c r="H254" s="134">
        <v>32</v>
      </c>
      <c r="I254" s="135"/>
      <c r="J254" s="135">
        <f>ROUND(I254*H254,2)</f>
        <v>0</v>
      </c>
      <c r="K254" s="136"/>
      <c r="L254" s="29"/>
      <c r="M254" s="137" t="s">
        <v>1</v>
      </c>
      <c r="N254" s="138" t="s">
        <v>38</v>
      </c>
      <c r="O254" s="139">
        <v>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602</v>
      </c>
      <c r="AT254" s="141" t="s">
        <v>130</v>
      </c>
      <c r="AU254" s="141" t="s">
        <v>83</v>
      </c>
      <c r="AY254" s="17" t="s">
        <v>128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7" t="s">
        <v>81</v>
      </c>
      <c r="BK254" s="142">
        <f>ROUND(I254*H254,2)</f>
        <v>0</v>
      </c>
      <c r="BL254" s="17" t="s">
        <v>602</v>
      </c>
      <c r="BM254" s="141" t="s">
        <v>801</v>
      </c>
    </row>
    <row r="255" spans="2:65" s="1" customFormat="1" ht="24.15" customHeight="1">
      <c r="B255" s="129"/>
      <c r="C255" s="130" t="s">
        <v>568</v>
      </c>
      <c r="D255" s="130" t="s">
        <v>130</v>
      </c>
      <c r="E255" s="131" t="s">
        <v>605</v>
      </c>
      <c r="F255" s="132" t="s">
        <v>606</v>
      </c>
      <c r="G255" s="133" t="s">
        <v>607</v>
      </c>
      <c r="H255" s="134">
        <v>1</v>
      </c>
      <c r="I255" s="135"/>
      <c r="J255" s="135">
        <f>ROUND(I255*H255,2)</f>
        <v>0</v>
      </c>
      <c r="K255" s="136"/>
      <c r="L255" s="29"/>
      <c r="M255" s="137" t="s">
        <v>1</v>
      </c>
      <c r="N255" s="138" t="s">
        <v>38</v>
      </c>
      <c r="O255" s="139">
        <v>0</v>
      </c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AR255" s="141" t="s">
        <v>602</v>
      </c>
      <c r="AT255" s="141" t="s">
        <v>130</v>
      </c>
      <c r="AU255" s="141" t="s">
        <v>83</v>
      </c>
      <c r="AY255" s="17" t="s">
        <v>128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7" t="s">
        <v>81</v>
      </c>
      <c r="BK255" s="142">
        <f>ROUND(I255*H255,2)</f>
        <v>0</v>
      </c>
      <c r="BL255" s="17" t="s">
        <v>602</v>
      </c>
      <c r="BM255" s="141" t="s">
        <v>802</v>
      </c>
    </row>
    <row r="256" spans="2:65" s="1" customFormat="1" ht="16.5" customHeight="1">
      <c r="B256" s="129"/>
      <c r="C256" s="130" t="s">
        <v>572</v>
      </c>
      <c r="D256" s="130" t="s">
        <v>130</v>
      </c>
      <c r="E256" s="131" t="s">
        <v>610</v>
      </c>
      <c r="F256" s="132" t="s">
        <v>611</v>
      </c>
      <c r="G256" s="133" t="s">
        <v>607</v>
      </c>
      <c r="H256" s="134">
        <v>1</v>
      </c>
      <c r="I256" s="135"/>
      <c r="J256" s="135">
        <f>ROUND(I256*H256,2)</f>
        <v>0</v>
      </c>
      <c r="K256" s="136"/>
      <c r="L256" s="29"/>
      <c r="M256" s="137" t="s">
        <v>1</v>
      </c>
      <c r="N256" s="138" t="s">
        <v>38</v>
      </c>
      <c r="O256" s="139">
        <v>0</v>
      </c>
      <c r="P256" s="139">
        <f>O256*H256</f>
        <v>0</v>
      </c>
      <c r="Q256" s="139">
        <v>0</v>
      </c>
      <c r="R256" s="139">
        <f>Q256*H256</f>
        <v>0</v>
      </c>
      <c r="S256" s="139">
        <v>0</v>
      </c>
      <c r="T256" s="140">
        <f>S256*H256</f>
        <v>0</v>
      </c>
      <c r="AR256" s="141" t="s">
        <v>602</v>
      </c>
      <c r="AT256" s="141" t="s">
        <v>130</v>
      </c>
      <c r="AU256" s="141" t="s">
        <v>83</v>
      </c>
      <c r="AY256" s="17" t="s">
        <v>128</v>
      </c>
      <c r="BE256" s="142">
        <f>IF(N256="základní",J256,0)</f>
        <v>0</v>
      </c>
      <c r="BF256" s="142">
        <f>IF(N256="snížená",J256,0)</f>
        <v>0</v>
      </c>
      <c r="BG256" s="142">
        <f>IF(N256="zákl. přenesená",J256,0)</f>
        <v>0</v>
      </c>
      <c r="BH256" s="142">
        <f>IF(N256="sníž. přenesená",J256,0)</f>
        <v>0</v>
      </c>
      <c r="BI256" s="142">
        <f>IF(N256="nulová",J256,0)</f>
        <v>0</v>
      </c>
      <c r="BJ256" s="17" t="s">
        <v>81</v>
      </c>
      <c r="BK256" s="142">
        <f>ROUND(I256*H256,2)</f>
        <v>0</v>
      </c>
      <c r="BL256" s="17" t="s">
        <v>602</v>
      </c>
      <c r="BM256" s="141" t="s">
        <v>803</v>
      </c>
    </row>
    <row r="257" spans="2:65" s="1" customFormat="1" ht="24.15" customHeight="1">
      <c r="B257" s="129"/>
      <c r="C257" s="130" t="s">
        <v>577</v>
      </c>
      <c r="D257" s="130" t="s">
        <v>130</v>
      </c>
      <c r="E257" s="131" t="s">
        <v>614</v>
      </c>
      <c r="F257" s="132" t="s">
        <v>615</v>
      </c>
      <c r="G257" s="133" t="s">
        <v>607</v>
      </c>
      <c r="H257" s="134">
        <v>1</v>
      </c>
      <c r="I257" s="135"/>
      <c r="J257" s="135">
        <f>ROUND(I257*H257,2)</f>
        <v>0</v>
      </c>
      <c r="K257" s="136"/>
      <c r="L257" s="29"/>
      <c r="M257" s="137" t="s">
        <v>1</v>
      </c>
      <c r="N257" s="138" t="s">
        <v>38</v>
      </c>
      <c r="O257" s="139">
        <v>0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602</v>
      </c>
      <c r="AT257" s="141" t="s">
        <v>130</v>
      </c>
      <c r="AU257" s="141" t="s">
        <v>83</v>
      </c>
      <c r="AY257" s="17" t="s">
        <v>128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7" t="s">
        <v>81</v>
      </c>
      <c r="BK257" s="142">
        <f>ROUND(I257*H257,2)</f>
        <v>0</v>
      </c>
      <c r="BL257" s="17" t="s">
        <v>602</v>
      </c>
      <c r="BM257" s="141" t="s">
        <v>804</v>
      </c>
    </row>
    <row r="258" spans="2:65" s="1" customFormat="1" ht="16.5" customHeight="1">
      <c r="B258" s="129"/>
      <c r="C258" s="130" t="s">
        <v>584</v>
      </c>
      <c r="D258" s="130" t="s">
        <v>130</v>
      </c>
      <c r="E258" s="131" t="s">
        <v>618</v>
      </c>
      <c r="F258" s="132" t="s">
        <v>619</v>
      </c>
      <c r="G258" s="133" t="s">
        <v>607</v>
      </c>
      <c r="H258" s="134">
        <v>1</v>
      </c>
      <c r="I258" s="135"/>
      <c r="J258" s="135">
        <f>ROUND(I258*H258,2)</f>
        <v>0</v>
      </c>
      <c r="K258" s="136"/>
      <c r="L258" s="29"/>
      <c r="M258" s="137" t="s">
        <v>1</v>
      </c>
      <c r="N258" s="138" t="s">
        <v>38</v>
      </c>
      <c r="O258" s="139">
        <v>0</v>
      </c>
      <c r="P258" s="139">
        <f>O258*H258</f>
        <v>0</v>
      </c>
      <c r="Q258" s="139">
        <v>0</v>
      </c>
      <c r="R258" s="139">
        <f>Q258*H258</f>
        <v>0</v>
      </c>
      <c r="S258" s="139">
        <v>0</v>
      </c>
      <c r="T258" s="140">
        <f>S258*H258</f>
        <v>0</v>
      </c>
      <c r="AR258" s="141" t="s">
        <v>602</v>
      </c>
      <c r="AT258" s="141" t="s">
        <v>130</v>
      </c>
      <c r="AU258" s="141" t="s">
        <v>83</v>
      </c>
      <c r="AY258" s="17" t="s">
        <v>128</v>
      </c>
      <c r="BE258" s="142">
        <f>IF(N258="základní",J258,0)</f>
        <v>0</v>
      </c>
      <c r="BF258" s="142">
        <f>IF(N258="snížená",J258,0)</f>
        <v>0</v>
      </c>
      <c r="BG258" s="142">
        <f>IF(N258="zákl. přenesená",J258,0)</f>
        <v>0</v>
      </c>
      <c r="BH258" s="142">
        <f>IF(N258="sníž. přenesená",J258,0)</f>
        <v>0</v>
      </c>
      <c r="BI258" s="142">
        <f>IF(N258="nulová",J258,0)</f>
        <v>0</v>
      </c>
      <c r="BJ258" s="17" t="s">
        <v>81</v>
      </c>
      <c r="BK258" s="142">
        <f>ROUND(I258*H258,2)</f>
        <v>0</v>
      </c>
      <c r="BL258" s="17" t="s">
        <v>602</v>
      </c>
      <c r="BM258" s="141" t="s">
        <v>805</v>
      </c>
    </row>
    <row r="259" spans="2:65" s="11" customFormat="1" ht="22.75" customHeight="1">
      <c r="B259" s="118"/>
      <c r="D259" s="119" t="s">
        <v>72</v>
      </c>
      <c r="E259" s="127" t="s">
        <v>302</v>
      </c>
      <c r="F259" s="127" t="s">
        <v>303</v>
      </c>
      <c r="J259" s="128">
        <f>BK259</f>
        <v>0</v>
      </c>
      <c r="L259" s="118"/>
      <c r="M259" s="122"/>
      <c r="P259" s="123">
        <f>P260</f>
        <v>0</v>
      </c>
      <c r="R259" s="123">
        <f>R260</f>
        <v>0</v>
      </c>
      <c r="T259" s="124">
        <f>T260</f>
        <v>0</v>
      </c>
      <c r="AR259" s="119" t="s">
        <v>157</v>
      </c>
      <c r="AT259" s="125" t="s">
        <v>72</v>
      </c>
      <c r="AU259" s="125" t="s">
        <v>81</v>
      </c>
      <c r="AY259" s="119" t="s">
        <v>128</v>
      </c>
      <c r="BK259" s="126">
        <f>BK260</f>
        <v>0</v>
      </c>
    </row>
    <row r="260" spans="2:65" s="1" customFormat="1" ht="16.5" customHeight="1">
      <c r="B260" s="129"/>
      <c r="C260" s="130" t="s">
        <v>593</v>
      </c>
      <c r="D260" s="130" t="s">
        <v>130</v>
      </c>
      <c r="E260" s="131" t="s">
        <v>305</v>
      </c>
      <c r="F260" s="132" t="s">
        <v>303</v>
      </c>
      <c r="G260" s="133" t="s">
        <v>306</v>
      </c>
      <c r="H260" s="134"/>
      <c r="I260" s="135"/>
      <c r="J260" s="135">
        <f>ROUND(I260*H260,2)</f>
        <v>0</v>
      </c>
      <c r="K260" s="136"/>
      <c r="L260" s="29"/>
      <c r="M260" s="137" t="s">
        <v>1</v>
      </c>
      <c r="N260" s="138" t="s">
        <v>38</v>
      </c>
      <c r="O260" s="139">
        <v>0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602</v>
      </c>
      <c r="AT260" s="141" t="s">
        <v>130</v>
      </c>
      <c r="AU260" s="141" t="s">
        <v>83</v>
      </c>
      <c r="AY260" s="17" t="s">
        <v>128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7" t="s">
        <v>81</v>
      </c>
      <c r="BK260" s="142">
        <f>ROUND(I260*H260,2)</f>
        <v>0</v>
      </c>
      <c r="BL260" s="17" t="s">
        <v>602</v>
      </c>
      <c r="BM260" s="141" t="s">
        <v>806</v>
      </c>
    </row>
    <row r="261" spans="2:65" s="11" customFormat="1" ht="22.75" customHeight="1">
      <c r="B261" s="118"/>
      <c r="D261" s="119" t="s">
        <v>72</v>
      </c>
      <c r="E261" s="127" t="s">
        <v>623</v>
      </c>
      <c r="F261" s="127" t="s">
        <v>624</v>
      </c>
      <c r="J261" s="128">
        <f>BK261</f>
        <v>0</v>
      </c>
      <c r="L261" s="118"/>
      <c r="M261" s="122"/>
      <c r="P261" s="123">
        <f>P262</f>
        <v>0</v>
      </c>
      <c r="R261" s="123">
        <f>R262</f>
        <v>0</v>
      </c>
      <c r="T261" s="124">
        <f>T262</f>
        <v>0</v>
      </c>
      <c r="AR261" s="119" t="s">
        <v>157</v>
      </c>
      <c r="AT261" s="125" t="s">
        <v>72</v>
      </c>
      <c r="AU261" s="125" t="s">
        <v>81</v>
      </c>
      <c r="AY261" s="119" t="s">
        <v>128</v>
      </c>
      <c r="BK261" s="126">
        <f>BK262</f>
        <v>0</v>
      </c>
    </row>
    <row r="262" spans="2:65" s="1" customFormat="1" ht="16.5" customHeight="1">
      <c r="B262" s="129"/>
      <c r="C262" s="130" t="s">
        <v>599</v>
      </c>
      <c r="D262" s="130" t="s">
        <v>130</v>
      </c>
      <c r="E262" s="131" t="s">
        <v>626</v>
      </c>
      <c r="F262" s="132" t="s">
        <v>624</v>
      </c>
      <c r="G262" s="133" t="s">
        <v>306</v>
      </c>
      <c r="H262" s="134"/>
      <c r="I262" s="135"/>
      <c r="J262" s="135">
        <f>ROUND(I262*H262,2)</f>
        <v>0</v>
      </c>
      <c r="K262" s="136"/>
      <c r="L262" s="29"/>
      <c r="M262" s="137" t="s">
        <v>1</v>
      </c>
      <c r="N262" s="138" t="s">
        <v>38</v>
      </c>
      <c r="O262" s="139">
        <v>0</v>
      </c>
      <c r="P262" s="139">
        <f>O262*H262</f>
        <v>0</v>
      </c>
      <c r="Q262" s="139">
        <v>0</v>
      </c>
      <c r="R262" s="139">
        <f>Q262*H262</f>
        <v>0</v>
      </c>
      <c r="S262" s="139">
        <v>0</v>
      </c>
      <c r="T262" s="140">
        <f>S262*H262</f>
        <v>0</v>
      </c>
      <c r="AR262" s="141" t="s">
        <v>602</v>
      </c>
      <c r="AT262" s="141" t="s">
        <v>130</v>
      </c>
      <c r="AU262" s="141" t="s">
        <v>83</v>
      </c>
      <c r="AY262" s="17" t="s">
        <v>128</v>
      </c>
      <c r="BE262" s="142">
        <f>IF(N262="základní",J262,0)</f>
        <v>0</v>
      </c>
      <c r="BF262" s="142">
        <f>IF(N262="snížená",J262,0)</f>
        <v>0</v>
      </c>
      <c r="BG262" s="142">
        <f>IF(N262="zákl. přenesená",J262,0)</f>
        <v>0</v>
      </c>
      <c r="BH262" s="142">
        <f>IF(N262="sníž. přenesená",J262,0)</f>
        <v>0</v>
      </c>
      <c r="BI262" s="142">
        <f>IF(N262="nulová",J262,0)</f>
        <v>0</v>
      </c>
      <c r="BJ262" s="17" t="s">
        <v>81</v>
      </c>
      <c r="BK262" s="142">
        <f>ROUND(I262*H262,2)</f>
        <v>0</v>
      </c>
      <c r="BL262" s="17" t="s">
        <v>602</v>
      </c>
      <c r="BM262" s="141" t="s">
        <v>807</v>
      </c>
    </row>
    <row r="263" spans="2:65" s="11" customFormat="1" ht="22.75" customHeight="1">
      <c r="B263" s="118"/>
      <c r="D263" s="119" t="s">
        <v>72</v>
      </c>
      <c r="E263" s="127" t="s">
        <v>632</v>
      </c>
      <c r="F263" s="127" t="s">
        <v>633</v>
      </c>
      <c r="J263" s="128">
        <f>BK263</f>
        <v>0</v>
      </c>
      <c r="L263" s="118"/>
      <c r="M263" s="122"/>
      <c r="P263" s="123">
        <f>P264</f>
        <v>0</v>
      </c>
      <c r="R263" s="123">
        <f>R264</f>
        <v>0</v>
      </c>
      <c r="T263" s="124">
        <f>T264</f>
        <v>0</v>
      </c>
      <c r="AR263" s="119" t="s">
        <v>157</v>
      </c>
      <c r="AT263" s="125" t="s">
        <v>72</v>
      </c>
      <c r="AU263" s="125" t="s">
        <v>81</v>
      </c>
      <c r="AY263" s="119" t="s">
        <v>128</v>
      </c>
      <c r="BK263" s="126">
        <f>BK264</f>
        <v>0</v>
      </c>
    </row>
    <row r="264" spans="2:65" s="1" customFormat="1" ht="16.5" customHeight="1">
      <c r="B264" s="129"/>
      <c r="C264" s="130" t="s">
        <v>604</v>
      </c>
      <c r="D264" s="130" t="s">
        <v>130</v>
      </c>
      <c r="E264" s="131" t="s">
        <v>635</v>
      </c>
      <c r="F264" s="132" t="s">
        <v>636</v>
      </c>
      <c r="G264" s="133" t="s">
        <v>306</v>
      </c>
      <c r="H264" s="134"/>
      <c r="I264" s="135"/>
      <c r="J264" s="135">
        <f>ROUND(I264*H264,2)</f>
        <v>0</v>
      </c>
      <c r="K264" s="136"/>
      <c r="L264" s="29"/>
      <c r="M264" s="180" t="s">
        <v>1</v>
      </c>
      <c r="N264" s="181" t="s">
        <v>38</v>
      </c>
      <c r="O264" s="182">
        <v>0</v>
      </c>
      <c r="P264" s="182">
        <f>O264*H264</f>
        <v>0</v>
      </c>
      <c r="Q264" s="182">
        <v>0</v>
      </c>
      <c r="R264" s="182">
        <f>Q264*H264</f>
        <v>0</v>
      </c>
      <c r="S264" s="182">
        <v>0</v>
      </c>
      <c r="T264" s="183">
        <f>S264*H264</f>
        <v>0</v>
      </c>
      <c r="AR264" s="141" t="s">
        <v>602</v>
      </c>
      <c r="AT264" s="141" t="s">
        <v>130</v>
      </c>
      <c r="AU264" s="141" t="s">
        <v>83</v>
      </c>
      <c r="AY264" s="17" t="s">
        <v>128</v>
      </c>
      <c r="BE264" s="142">
        <f>IF(N264="základní",J264,0)</f>
        <v>0</v>
      </c>
      <c r="BF264" s="142">
        <f>IF(N264="snížená",J264,0)</f>
        <v>0</v>
      </c>
      <c r="BG264" s="142">
        <f>IF(N264="zákl. přenesená",J264,0)</f>
        <v>0</v>
      </c>
      <c r="BH264" s="142">
        <f>IF(N264="sníž. přenesená",J264,0)</f>
        <v>0</v>
      </c>
      <c r="BI264" s="142">
        <f>IF(N264="nulová",J264,0)</f>
        <v>0</v>
      </c>
      <c r="BJ264" s="17" t="s">
        <v>81</v>
      </c>
      <c r="BK264" s="142">
        <f>ROUND(I264*H264,2)</f>
        <v>0</v>
      </c>
      <c r="BL264" s="17" t="s">
        <v>602</v>
      </c>
      <c r="BM264" s="141" t="s">
        <v>808</v>
      </c>
    </row>
    <row r="265" spans="2:65" s="1" customFormat="1" ht="7" customHeight="1">
      <c r="B265" s="41"/>
      <c r="C265" s="42"/>
      <c r="D265" s="42"/>
      <c r="E265" s="42"/>
      <c r="F265" s="42"/>
      <c r="G265" s="42"/>
      <c r="H265" s="42"/>
      <c r="I265" s="42"/>
      <c r="J265" s="42"/>
      <c r="K265" s="42"/>
      <c r="L265" s="29"/>
    </row>
  </sheetData>
  <autoFilter ref="C132:K264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2"/>
  <sheetViews>
    <sheetView showGridLines="0" workbookViewId="0">
      <selection activeCell="V119" sqref="V119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1" t="s">
        <v>5</v>
      </c>
      <c r="M2" s="262"/>
      <c r="N2" s="262"/>
      <c r="O2" s="262"/>
      <c r="P2" s="262"/>
      <c r="Q2" s="262"/>
      <c r="R2" s="262"/>
      <c r="S2" s="262"/>
      <c r="T2" s="262"/>
      <c r="U2" s="262"/>
      <c r="V2" s="262"/>
      <c r="AT2" s="17" t="s">
        <v>93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2:46" ht="25" customHeight="1">
      <c r="B4" s="20"/>
      <c r="D4" s="21" t="s">
        <v>94</v>
      </c>
      <c r="L4" s="20"/>
      <c r="M4" s="85" t="s">
        <v>10</v>
      </c>
      <c r="AT4" s="17" t="s">
        <v>3</v>
      </c>
    </row>
    <row r="5" spans="2:46" ht="7" customHeight="1">
      <c r="B5" s="20"/>
      <c r="L5" s="20"/>
    </row>
    <row r="6" spans="2:46" ht="12" customHeight="1">
      <c r="B6" s="20"/>
      <c r="D6" s="26" t="s">
        <v>14</v>
      </c>
      <c r="L6" s="20"/>
    </row>
    <row r="7" spans="2:46" ht="26.25" customHeight="1">
      <c r="B7" s="20"/>
      <c r="E7" s="296" t="str">
        <f>'Rekapitulace stavby'!K6</f>
        <v>Novostavba mola na Horním rybníku v Zámecké zahradě v Teplicích</v>
      </c>
      <c r="F7" s="297"/>
      <c r="G7" s="297"/>
      <c r="H7" s="297"/>
      <c r="L7" s="20"/>
    </row>
    <row r="8" spans="2:46" s="1" customFormat="1" ht="12" customHeight="1">
      <c r="B8" s="29"/>
      <c r="D8" s="26" t="s">
        <v>95</v>
      </c>
      <c r="L8" s="29"/>
    </row>
    <row r="9" spans="2:46" s="1" customFormat="1" ht="16.5" customHeight="1">
      <c r="B9" s="29"/>
      <c r="E9" s="286" t="s">
        <v>809</v>
      </c>
      <c r="F9" s="295"/>
      <c r="G9" s="295"/>
      <c r="H9" s="295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6" t="s">
        <v>16</v>
      </c>
      <c r="F11" s="24" t="s">
        <v>1</v>
      </c>
      <c r="I11" s="26" t="s">
        <v>17</v>
      </c>
      <c r="J11" s="24" t="s">
        <v>1</v>
      </c>
      <c r="L11" s="29"/>
    </row>
    <row r="12" spans="2:46" s="1" customFormat="1" ht="12" customHeight="1">
      <c r="B12" s="29"/>
      <c r="D12" s="26" t="s">
        <v>18</v>
      </c>
      <c r="F12" s="24" t="s">
        <v>19</v>
      </c>
      <c r="I12" s="26" t="s">
        <v>20</v>
      </c>
      <c r="J12" s="49">
        <f>'Rekapitulace stavby'!AN8</f>
        <v>45860</v>
      </c>
      <c r="L12" s="29"/>
    </row>
    <row r="13" spans="2:46" s="1" customFormat="1" ht="10.75" customHeight="1">
      <c r="B13" s="29"/>
      <c r="L13" s="29"/>
    </row>
    <row r="14" spans="2:46" s="1" customFormat="1" ht="12" customHeight="1">
      <c r="B14" s="29"/>
      <c r="D14" s="26" t="s">
        <v>21</v>
      </c>
      <c r="I14" s="26" t="s">
        <v>22</v>
      </c>
      <c r="J14" s="24" t="s">
        <v>1</v>
      </c>
      <c r="L14" s="29"/>
    </row>
    <row r="15" spans="2:46" s="1" customFormat="1" ht="18" customHeight="1">
      <c r="B15" s="29"/>
      <c r="E15" s="24" t="s">
        <v>23</v>
      </c>
      <c r="I15" s="26" t="s">
        <v>24</v>
      </c>
      <c r="J15" s="24" t="s">
        <v>1</v>
      </c>
      <c r="L15" s="29"/>
    </row>
    <row r="16" spans="2:46" s="1" customFormat="1" ht="7" customHeight="1">
      <c r="B16" s="29"/>
      <c r="L16" s="29"/>
    </row>
    <row r="17" spans="2:12" s="1" customFormat="1" ht="12" customHeight="1">
      <c r="B17" s="29"/>
      <c r="D17" s="26" t="s">
        <v>25</v>
      </c>
      <c r="I17" s="26" t="s">
        <v>22</v>
      </c>
      <c r="J17" s="24" t="str">
        <f>'Rekapitulace stavby'!AN13</f>
        <v/>
      </c>
      <c r="L17" s="29"/>
    </row>
    <row r="18" spans="2:12" s="1" customFormat="1" ht="18" customHeight="1">
      <c r="B18" s="29"/>
      <c r="E18" s="270" t="str">
        <f>'Rekapitulace stavby'!E14</f>
        <v xml:space="preserve"> </v>
      </c>
      <c r="F18" s="270"/>
      <c r="G18" s="270"/>
      <c r="H18" s="270"/>
      <c r="I18" s="26" t="s">
        <v>24</v>
      </c>
      <c r="J18" s="24" t="str">
        <f>'Rekapitulace stavby'!AN14</f>
        <v/>
      </c>
      <c r="L18" s="29"/>
    </row>
    <row r="19" spans="2:12" s="1" customFormat="1" ht="7" customHeight="1">
      <c r="B19" s="29"/>
      <c r="L19" s="29"/>
    </row>
    <row r="20" spans="2:12" s="1" customFormat="1" ht="12" customHeight="1">
      <c r="B20" s="29"/>
      <c r="D20" s="26" t="s">
        <v>27</v>
      </c>
      <c r="I20" s="26" t="s">
        <v>22</v>
      </c>
      <c r="J20" s="24" t="s">
        <v>1</v>
      </c>
      <c r="L20" s="29"/>
    </row>
    <row r="21" spans="2:12" s="1" customFormat="1" ht="18" customHeight="1">
      <c r="B21" s="29"/>
      <c r="E21" s="24" t="s">
        <v>28</v>
      </c>
      <c r="I21" s="26" t="s">
        <v>24</v>
      </c>
      <c r="J21" s="24" t="s">
        <v>1</v>
      </c>
      <c r="L21" s="29"/>
    </row>
    <row r="22" spans="2:12" s="1" customFormat="1" ht="7" customHeight="1">
      <c r="B22" s="29"/>
      <c r="L22" s="29"/>
    </row>
    <row r="23" spans="2:12" s="1" customFormat="1" ht="12" customHeight="1">
      <c r="B23" s="29"/>
      <c r="D23" s="26" t="s">
        <v>30</v>
      </c>
      <c r="I23" s="26" t="s">
        <v>22</v>
      </c>
      <c r="J23" s="24" t="s">
        <v>1</v>
      </c>
      <c r="L23" s="29"/>
    </row>
    <row r="24" spans="2:12" s="1" customFormat="1" ht="18" customHeight="1">
      <c r="B24" s="29"/>
      <c r="E24" s="24" t="s">
        <v>31</v>
      </c>
      <c r="I24" s="26" t="s">
        <v>24</v>
      </c>
      <c r="J24" s="24" t="s">
        <v>1</v>
      </c>
      <c r="L24" s="29"/>
    </row>
    <row r="25" spans="2:12" s="1" customFormat="1" ht="7" customHeight="1">
      <c r="B25" s="29"/>
      <c r="L25" s="29"/>
    </row>
    <row r="26" spans="2:12" s="1" customFormat="1" ht="12" customHeight="1">
      <c r="B26" s="29"/>
      <c r="D26" s="26" t="s">
        <v>32</v>
      </c>
      <c r="L26" s="29"/>
    </row>
    <row r="27" spans="2:12" s="7" customFormat="1" ht="16.5" customHeight="1">
      <c r="B27" s="86"/>
      <c r="E27" s="272" t="s">
        <v>1</v>
      </c>
      <c r="F27" s="272"/>
      <c r="G27" s="272"/>
      <c r="H27" s="272"/>
      <c r="L27" s="86"/>
    </row>
    <row r="28" spans="2:12" s="1" customFormat="1" ht="7" customHeight="1">
      <c r="B28" s="29"/>
      <c r="L28" s="29"/>
    </row>
    <row r="29" spans="2:12" s="1" customFormat="1" ht="7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4" customHeight="1">
      <c r="B30" s="29"/>
      <c r="D30" s="87" t="s">
        <v>33</v>
      </c>
      <c r="J30" s="63">
        <f>ROUND(J118, 2)</f>
        <v>0</v>
      </c>
      <c r="L30" s="29"/>
    </row>
    <row r="31" spans="2:12" s="1" customFormat="1" ht="7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" customHeight="1">
      <c r="B32" s="29"/>
      <c r="F32" s="32" t="s">
        <v>35</v>
      </c>
      <c r="I32" s="32" t="s">
        <v>34</v>
      </c>
      <c r="J32" s="32" t="s">
        <v>36</v>
      </c>
      <c r="L32" s="29"/>
    </row>
    <row r="33" spans="2:12" s="1" customFormat="1" ht="14.4" customHeight="1">
      <c r="B33" s="29"/>
      <c r="D33" s="52" t="s">
        <v>37</v>
      </c>
      <c r="E33" s="26" t="s">
        <v>38</v>
      </c>
      <c r="F33" s="88">
        <f>ROUND((SUM(BE118:BE121)),  2)</f>
        <v>0</v>
      </c>
      <c r="I33" s="89">
        <v>0.21</v>
      </c>
      <c r="J33" s="88">
        <f>ROUND(((SUM(BE118:BE121))*I33),  2)</f>
        <v>0</v>
      </c>
      <c r="L33" s="29"/>
    </row>
    <row r="34" spans="2:12" s="1" customFormat="1" ht="14.4" customHeight="1">
      <c r="B34" s="29"/>
      <c r="E34" s="26" t="s">
        <v>39</v>
      </c>
      <c r="F34" s="88">
        <f>ROUND((SUM(BF118:BF121)),  2)</f>
        <v>0</v>
      </c>
      <c r="I34" s="89">
        <v>0.12</v>
      </c>
      <c r="J34" s="88">
        <f>ROUND(((SUM(BF118:BF121))*I34),  2)</f>
        <v>0</v>
      </c>
      <c r="L34" s="29"/>
    </row>
    <row r="35" spans="2:12" s="1" customFormat="1" ht="14.4" hidden="1" customHeight="1">
      <c r="B35" s="29"/>
      <c r="E35" s="26" t="s">
        <v>40</v>
      </c>
      <c r="F35" s="88">
        <f>ROUND((SUM(BG118:BG121)),  2)</f>
        <v>0</v>
      </c>
      <c r="I35" s="89">
        <v>0.21</v>
      </c>
      <c r="J35" s="88">
        <f>0</f>
        <v>0</v>
      </c>
      <c r="L35" s="29"/>
    </row>
    <row r="36" spans="2:12" s="1" customFormat="1" ht="14.4" hidden="1" customHeight="1">
      <c r="B36" s="29"/>
      <c r="E36" s="26" t="s">
        <v>41</v>
      </c>
      <c r="F36" s="88">
        <f>ROUND((SUM(BH118:BH121)),  2)</f>
        <v>0</v>
      </c>
      <c r="I36" s="89">
        <v>0.12</v>
      </c>
      <c r="J36" s="88">
        <f>0</f>
        <v>0</v>
      </c>
      <c r="L36" s="29"/>
    </row>
    <row r="37" spans="2:12" s="1" customFormat="1" ht="14.4" hidden="1" customHeight="1">
      <c r="B37" s="29"/>
      <c r="E37" s="26" t="s">
        <v>42</v>
      </c>
      <c r="F37" s="88">
        <f>ROUND((SUM(BI118:BI121)),  2)</f>
        <v>0</v>
      </c>
      <c r="I37" s="89">
        <v>0</v>
      </c>
      <c r="J37" s="88">
        <f>0</f>
        <v>0</v>
      </c>
      <c r="L37" s="29"/>
    </row>
    <row r="38" spans="2:12" s="1" customFormat="1" ht="7" customHeight="1">
      <c r="B38" s="29"/>
      <c r="L38" s="29"/>
    </row>
    <row r="39" spans="2:12" s="1" customFormat="1" ht="25.4" customHeight="1">
      <c r="B39" s="29"/>
      <c r="C39" s="90"/>
      <c r="D39" s="91" t="s">
        <v>43</v>
      </c>
      <c r="E39" s="54"/>
      <c r="F39" s="54"/>
      <c r="G39" s="92" t="s">
        <v>44</v>
      </c>
      <c r="H39" s="93" t="s">
        <v>45</v>
      </c>
      <c r="I39" s="54"/>
      <c r="J39" s="94">
        <f>SUM(J30:J37)</f>
        <v>0</v>
      </c>
      <c r="K39" s="95"/>
      <c r="L39" s="29"/>
    </row>
    <row r="40" spans="2:12" s="1" customFormat="1" ht="14.4" customHeight="1">
      <c r="B40" s="29"/>
      <c r="L40" s="29"/>
    </row>
    <row r="41" spans="2:12" ht="14.4" customHeight="1">
      <c r="B41" s="20"/>
      <c r="L41" s="20"/>
    </row>
    <row r="42" spans="2:12" ht="14.4" customHeight="1">
      <c r="B42" s="20"/>
      <c r="L42" s="20"/>
    </row>
    <row r="43" spans="2:12" ht="14.4" customHeight="1">
      <c r="B43" s="20"/>
      <c r="L43" s="20"/>
    </row>
    <row r="44" spans="2:12" ht="14.4" customHeight="1">
      <c r="B44" s="20"/>
      <c r="L44" s="20"/>
    </row>
    <row r="45" spans="2:12" ht="14.4" customHeight="1">
      <c r="B45" s="20"/>
      <c r="L45" s="20"/>
    </row>
    <row r="46" spans="2:12" ht="14.4" customHeight="1">
      <c r="B46" s="20"/>
      <c r="L46" s="20"/>
    </row>
    <row r="47" spans="2:12" ht="14.4" customHeight="1">
      <c r="B47" s="20"/>
      <c r="L47" s="20"/>
    </row>
    <row r="48" spans="2:12" ht="14.4" customHeight="1">
      <c r="B48" s="20"/>
      <c r="L48" s="20"/>
    </row>
    <row r="49" spans="2:12" ht="14.4" customHeight="1">
      <c r="B49" s="20"/>
      <c r="L49" s="20"/>
    </row>
    <row r="50" spans="2:12" s="1" customFormat="1" ht="14.4" customHeight="1">
      <c r="B50" s="29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29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5">
      <c r="B61" s="29"/>
      <c r="D61" s="40" t="s">
        <v>48</v>
      </c>
      <c r="E61" s="31"/>
      <c r="F61" s="96" t="s">
        <v>49</v>
      </c>
      <c r="G61" s="40" t="s">
        <v>48</v>
      </c>
      <c r="H61" s="31"/>
      <c r="I61" s="31"/>
      <c r="J61" s="97" t="s">
        <v>49</v>
      </c>
      <c r="K61" s="31"/>
      <c r="L61" s="29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3">
      <c r="B65" s="29"/>
      <c r="D65" s="38" t="s">
        <v>50</v>
      </c>
      <c r="E65" s="39"/>
      <c r="F65" s="39"/>
      <c r="G65" s="38" t="s">
        <v>51</v>
      </c>
      <c r="H65" s="39"/>
      <c r="I65" s="39"/>
      <c r="J65" s="39"/>
      <c r="K65" s="39"/>
      <c r="L65" s="29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5">
      <c r="B76" s="29"/>
      <c r="D76" s="40" t="s">
        <v>48</v>
      </c>
      <c r="E76" s="31"/>
      <c r="F76" s="96" t="s">
        <v>49</v>
      </c>
      <c r="G76" s="40" t="s">
        <v>48</v>
      </c>
      <c r="H76" s="31"/>
      <c r="I76" s="31"/>
      <c r="J76" s="97" t="s">
        <v>49</v>
      </c>
      <c r="K76" s="31"/>
      <c r="L76" s="29"/>
    </row>
    <row r="77" spans="2:12" s="1" customFormat="1" ht="14.4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7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5" customHeight="1">
      <c r="B82" s="29"/>
      <c r="C82" s="21" t="s">
        <v>97</v>
      </c>
      <c r="L82" s="29"/>
    </row>
    <row r="83" spans="2:47" s="1" customFormat="1" ht="7" customHeight="1">
      <c r="B83" s="29"/>
      <c r="L83" s="29"/>
    </row>
    <row r="84" spans="2:47" s="1" customFormat="1" ht="12" customHeight="1">
      <c r="B84" s="29"/>
      <c r="C84" s="26" t="s">
        <v>14</v>
      </c>
      <c r="L84" s="29"/>
    </row>
    <row r="85" spans="2:47" s="1" customFormat="1" ht="26.25" customHeight="1">
      <c r="B85" s="29"/>
      <c r="E85" s="296" t="str">
        <f>E7</f>
        <v>Novostavba mola na Horním rybníku v Zámecké zahradě v Teplicích</v>
      </c>
      <c r="F85" s="297"/>
      <c r="G85" s="297"/>
      <c r="H85" s="297"/>
      <c r="L85" s="29"/>
    </row>
    <row r="86" spans="2:47" s="1" customFormat="1" ht="12" customHeight="1">
      <c r="B86" s="29"/>
      <c r="C86" s="26" t="s">
        <v>95</v>
      </c>
      <c r="L86" s="29"/>
    </row>
    <row r="87" spans="2:47" s="1" customFormat="1" ht="16.5" customHeight="1">
      <c r="B87" s="29"/>
      <c r="E87" s="286" t="str">
        <f>E9</f>
        <v>IO-01 - Rozvod NN</v>
      </c>
      <c r="F87" s="295"/>
      <c r="G87" s="295"/>
      <c r="H87" s="295"/>
      <c r="L87" s="29"/>
    </row>
    <row r="88" spans="2:47" s="1" customFormat="1" ht="7" customHeight="1">
      <c r="B88" s="29"/>
      <c r="L88" s="29"/>
    </row>
    <row r="89" spans="2:47" s="1" customFormat="1" ht="12" customHeight="1">
      <c r="B89" s="29"/>
      <c r="C89" s="26" t="s">
        <v>18</v>
      </c>
      <c r="F89" s="24" t="str">
        <f>F12</f>
        <v>Teplice</v>
      </c>
      <c r="I89" s="26" t="s">
        <v>20</v>
      </c>
      <c r="J89" s="49">
        <f>IF(J12="","",J12)</f>
        <v>45860</v>
      </c>
      <c r="L89" s="29"/>
    </row>
    <row r="90" spans="2:47" s="1" customFormat="1" ht="7" customHeight="1">
      <c r="B90" s="29"/>
      <c r="L90" s="29"/>
    </row>
    <row r="91" spans="2:47" s="1" customFormat="1" ht="25.65" customHeight="1">
      <c r="B91" s="29"/>
      <c r="C91" s="26" t="s">
        <v>21</v>
      </c>
      <c r="F91" s="24" t="str">
        <f>E15</f>
        <v>Statutární město Teplice</v>
      </c>
      <c r="I91" s="26" t="s">
        <v>27</v>
      </c>
      <c r="J91" s="27" t="str">
        <f>E21</f>
        <v>Sportovní projekty s.r.o.</v>
      </c>
      <c r="L91" s="29"/>
    </row>
    <row r="92" spans="2:47" s="1" customFormat="1" ht="15.15" customHeight="1">
      <c r="B92" s="29"/>
      <c r="C92" s="26" t="s">
        <v>25</v>
      </c>
      <c r="F92" s="24" t="str">
        <f>IF(E18="","",E18)</f>
        <v xml:space="preserve"> </v>
      </c>
      <c r="I92" s="26" t="s">
        <v>30</v>
      </c>
      <c r="J92" s="27" t="str">
        <f>E24</f>
        <v>F.Pecka</v>
      </c>
      <c r="L92" s="29"/>
    </row>
    <row r="93" spans="2:47" s="1" customFormat="1" ht="10.25" customHeight="1">
      <c r="B93" s="29"/>
      <c r="L93" s="29"/>
    </row>
    <row r="94" spans="2:47" s="1" customFormat="1" ht="29.25" customHeight="1">
      <c r="B94" s="29"/>
      <c r="C94" s="98" t="s">
        <v>98</v>
      </c>
      <c r="D94" s="90"/>
      <c r="E94" s="90"/>
      <c r="F94" s="90"/>
      <c r="G94" s="90"/>
      <c r="H94" s="90"/>
      <c r="I94" s="90"/>
      <c r="J94" s="99" t="s">
        <v>99</v>
      </c>
      <c r="K94" s="90"/>
      <c r="L94" s="29"/>
    </row>
    <row r="95" spans="2:47" s="1" customFormat="1" ht="10.25" customHeight="1">
      <c r="B95" s="29"/>
      <c r="L95" s="29"/>
    </row>
    <row r="96" spans="2:47" s="1" customFormat="1" ht="22.75" customHeight="1">
      <c r="B96" s="29"/>
      <c r="C96" s="100" t="s">
        <v>100</v>
      </c>
      <c r="J96" s="63">
        <f>J118</f>
        <v>0</v>
      </c>
      <c r="L96" s="29"/>
      <c r="AU96" s="17" t="s">
        <v>101</v>
      </c>
    </row>
    <row r="97" spans="2:12" s="8" customFormat="1" ht="25" customHeight="1">
      <c r="B97" s="101"/>
      <c r="D97" s="102" t="s">
        <v>108</v>
      </c>
      <c r="E97" s="103"/>
      <c r="F97" s="103"/>
      <c r="G97" s="103"/>
      <c r="H97" s="103"/>
      <c r="I97" s="103"/>
      <c r="J97" s="104">
        <f>J119</f>
        <v>0</v>
      </c>
      <c r="L97" s="101"/>
    </row>
    <row r="98" spans="2:12" s="9" customFormat="1" ht="19.899999999999999" customHeight="1">
      <c r="B98" s="105"/>
      <c r="D98" s="106" t="s">
        <v>810</v>
      </c>
      <c r="E98" s="107"/>
      <c r="F98" s="107"/>
      <c r="G98" s="107"/>
      <c r="H98" s="107"/>
      <c r="I98" s="107"/>
      <c r="J98" s="108">
        <f>J120</f>
        <v>0</v>
      </c>
      <c r="L98" s="105"/>
    </row>
    <row r="99" spans="2:12" s="1" customFormat="1" ht="21.75" customHeight="1">
      <c r="B99" s="29"/>
      <c r="L99" s="29"/>
    </row>
    <row r="100" spans="2:12" s="1" customFormat="1" ht="7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7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5" customHeight="1">
      <c r="B105" s="29"/>
      <c r="C105" s="21" t="s">
        <v>113</v>
      </c>
      <c r="L105" s="29"/>
    </row>
    <row r="106" spans="2:12" s="1" customFormat="1" ht="7" customHeight="1">
      <c r="B106" s="29"/>
      <c r="L106" s="29"/>
    </row>
    <row r="107" spans="2:12" s="1" customFormat="1" ht="12" customHeight="1">
      <c r="B107" s="29"/>
      <c r="C107" s="26" t="s">
        <v>14</v>
      </c>
      <c r="L107" s="29"/>
    </row>
    <row r="108" spans="2:12" s="1" customFormat="1" ht="26.25" customHeight="1">
      <c r="B108" s="29"/>
      <c r="E108" s="296" t="str">
        <f>E7</f>
        <v>Novostavba mola na Horním rybníku v Zámecké zahradě v Teplicích</v>
      </c>
      <c r="F108" s="297"/>
      <c r="G108" s="297"/>
      <c r="H108" s="297"/>
      <c r="L108" s="29"/>
    </row>
    <row r="109" spans="2:12" s="1" customFormat="1" ht="12" customHeight="1">
      <c r="B109" s="29"/>
      <c r="C109" s="26" t="s">
        <v>95</v>
      </c>
      <c r="L109" s="29"/>
    </row>
    <row r="110" spans="2:12" s="1" customFormat="1" ht="16.5" customHeight="1">
      <c r="B110" s="29"/>
      <c r="E110" s="286" t="str">
        <f>E9</f>
        <v>IO-01 - Rozvod NN</v>
      </c>
      <c r="F110" s="295"/>
      <c r="G110" s="295"/>
      <c r="H110" s="295"/>
      <c r="L110" s="29"/>
    </row>
    <row r="111" spans="2:12" s="1" customFormat="1" ht="7" customHeight="1">
      <c r="B111" s="29"/>
      <c r="L111" s="29"/>
    </row>
    <row r="112" spans="2:12" s="1" customFormat="1" ht="12" customHeight="1">
      <c r="B112" s="29"/>
      <c r="C112" s="26" t="s">
        <v>18</v>
      </c>
      <c r="F112" s="24" t="str">
        <f>F12</f>
        <v>Teplice</v>
      </c>
      <c r="I112" s="26" t="s">
        <v>20</v>
      </c>
      <c r="J112" s="49">
        <f>IF(J12="","",J12)</f>
        <v>45860</v>
      </c>
      <c r="L112" s="29"/>
    </row>
    <row r="113" spans="2:65" s="1" customFormat="1" ht="7" customHeight="1">
      <c r="B113" s="29"/>
      <c r="L113" s="29"/>
    </row>
    <row r="114" spans="2:65" s="1" customFormat="1" ht="25.65" customHeight="1">
      <c r="B114" s="29"/>
      <c r="C114" s="26" t="s">
        <v>21</v>
      </c>
      <c r="F114" s="24" t="str">
        <f>E15</f>
        <v>Statutární město Teplice</v>
      </c>
      <c r="I114" s="26" t="s">
        <v>27</v>
      </c>
      <c r="J114" s="27" t="str">
        <f>E21</f>
        <v>Sportovní projekty s.r.o.</v>
      </c>
      <c r="L114" s="29"/>
    </row>
    <row r="115" spans="2:65" s="1" customFormat="1" ht="15.15" customHeight="1">
      <c r="B115" s="29"/>
      <c r="C115" s="26" t="s">
        <v>25</v>
      </c>
      <c r="F115" s="24" t="str">
        <f>IF(E18="","",E18)</f>
        <v xml:space="preserve"> </v>
      </c>
      <c r="I115" s="26" t="s">
        <v>30</v>
      </c>
      <c r="J115" s="27" t="str">
        <f>E24</f>
        <v>F.Pecka</v>
      </c>
      <c r="L115" s="29"/>
    </row>
    <row r="116" spans="2:65" s="1" customFormat="1" ht="10.25" customHeight="1">
      <c r="B116" s="29"/>
      <c r="L116" s="29"/>
    </row>
    <row r="117" spans="2:65" s="10" customFormat="1" ht="29.25" customHeight="1">
      <c r="B117" s="109"/>
      <c r="C117" s="110" t="s">
        <v>114</v>
      </c>
      <c r="D117" s="111" t="s">
        <v>58</v>
      </c>
      <c r="E117" s="111" t="s">
        <v>54</v>
      </c>
      <c r="F117" s="111" t="s">
        <v>55</v>
      </c>
      <c r="G117" s="111" t="s">
        <v>115</v>
      </c>
      <c r="H117" s="111" t="s">
        <v>116</v>
      </c>
      <c r="I117" s="111" t="s">
        <v>117</v>
      </c>
      <c r="J117" s="112" t="s">
        <v>99</v>
      </c>
      <c r="K117" s="113" t="s">
        <v>118</v>
      </c>
      <c r="L117" s="109"/>
      <c r="M117" s="56" t="s">
        <v>1</v>
      </c>
      <c r="N117" s="57" t="s">
        <v>37</v>
      </c>
      <c r="O117" s="57" t="s">
        <v>119</v>
      </c>
      <c r="P117" s="57" t="s">
        <v>120</v>
      </c>
      <c r="Q117" s="57" t="s">
        <v>121</v>
      </c>
      <c r="R117" s="57" t="s">
        <v>122</v>
      </c>
      <c r="S117" s="57" t="s">
        <v>123</v>
      </c>
      <c r="T117" s="58" t="s">
        <v>124</v>
      </c>
    </row>
    <row r="118" spans="2:65" s="1" customFormat="1" ht="22.75" customHeight="1">
      <c r="B118" s="29"/>
      <c r="C118" s="61" t="s">
        <v>125</v>
      </c>
      <c r="J118" s="114">
        <f>BK118</f>
        <v>0</v>
      </c>
      <c r="L118" s="29"/>
      <c r="M118" s="59"/>
      <c r="N118" s="50"/>
      <c r="O118" s="50"/>
      <c r="P118" s="115">
        <f>P119</f>
        <v>0</v>
      </c>
      <c r="Q118" s="50"/>
      <c r="R118" s="115">
        <f>R119</f>
        <v>0</v>
      </c>
      <c r="S118" s="50"/>
      <c r="T118" s="116">
        <f>T119</f>
        <v>0</v>
      </c>
      <c r="AT118" s="17" t="s">
        <v>72</v>
      </c>
      <c r="AU118" s="17" t="s">
        <v>101</v>
      </c>
      <c r="BK118" s="117">
        <f>BK119</f>
        <v>0</v>
      </c>
    </row>
    <row r="119" spans="2:65" s="11" customFormat="1" ht="25.9" customHeight="1">
      <c r="B119" s="118"/>
      <c r="D119" s="119" t="s">
        <v>72</v>
      </c>
      <c r="E119" s="120" t="s">
        <v>284</v>
      </c>
      <c r="F119" s="120" t="s">
        <v>285</v>
      </c>
      <c r="J119" s="121">
        <f>BK119</f>
        <v>0</v>
      </c>
      <c r="L119" s="118"/>
      <c r="M119" s="122"/>
      <c r="P119" s="123">
        <f>P120</f>
        <v>0</v>
      </c>
      <c r="R119" s="123">
        <f>R120</f>
        <v>0</v>
      </c>
      <c r="T119" s="124">
        <f>T120</f>
        <v>0</v>
      </c>
      <c r="AR119" s="119" t="s">
        <v>83</v>
      </c>
      <c r="AT119" s="125" t="s">
        <v>72</v>
      </c>
      <c r="AU119" s="125" t="s">
        <v>73</v>
      </c>
      <c r="AY119" s="119" t="s">
        <v>128</v>
      </c>
      <c r="BK119" s="126">
        <f>BK120</f>
        <v>0</v>
      </c>
    </row>
    <row r="120" spans="2:65" s="11" customFormat="1" ht="22.75" customHeight="1">
      <c r="B120" s="118"/>
      <c r="D120" s="119" t="s">
        <v>72</v>
      </c>
      <c r="E120" s="127" t="s">
        <v>811</v>
      </c>
      <c r="F120" s="127" t="s">
        <v>812</v>
      </c>
      <c r="J120" s="128">
        <f>BK120</f>
        <v>0</v>
      </c>
      <c r="L120" s="118"/>
      <c r="M120" s="122"/>
      <c r="P120" s="123">
        <f>P121</f>
        <v>0</v>
      </c>
      <c r="R120" s="123">
        <f>R121</f>
        <v>0</v>
      </c>
      <c r="T120" s="124">
        <f>T121</f>
        <v>0</v>
      </c>
      <c r="AR120" s="119" t="s">
        <v>83</v>
      </c>
      <c r="AT120" s="125" t="s">
        <v>72</v>
      </c>
      <c r="AU120" s="125" t="s">
        <v>81</v>
      </c>
      <c r="AY120" s="119" t="s">
        <v>128</v>
      </c>
      <c r="BK120" s="126">
        <f>BK121</f>
        <v>0</v>
      </c>
    </row>
    <row r="121" spans="2:65" s="1" customFormat="1" ht="16.5" customHeight="1">
      <c r="B121" s="129"/>
      <c r="C121" s="130" t="s">
        <v>81</v>
      </c>
      <c r="D121" s="130" t="s">
        <v>130</v>
      </c>
      <c r="E121" s="131" t="s">
        <v>813</v>
      </c>
      <c r="F121" s="132" t="s">
        <v>814</v>
      </c>
      <c r="G121" s="133" t="s">
        <v>313</v>
      </c>
      <c r="H121" s="134">
        <v>1</v>
      </c>
      <c r="I121" s="135">
        <f>'Rozvod NN'!G73</f>
        <v>0</v>
      </c>
      <c r="J121" s="135">
        <f>ROUND(I121*H121,2)</f>
        <v>0</v>
      </c>
      <c r="K121" s="136"/>
      <c r="L121" s="29"/>
      <c r="M121" s="180" t="s">
        <v>1</v>
      </c>
      <c r="N121" s="181" t="s">
        <v>38</v>
      </c>
      <c r="O121" s="182">
        <v>0</v>
      </c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41" t="s">
        <v>222</v>
      </c>
      <c r="AT121" s="141" t="s">
        <v>130</v>
      </c>
      <c r="AU121" s="141" t="s">
        <v>83</v>
      </c>
      <c r="AY121" s="17" t="s">
        <v>128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7" t="s">
        <v>81</v>
      </c>
      <c r="BK121" s="142">
        <f>ROUND(I121*H121,2)</f>
        <v>0</v>
      </c>
      <c r="BL121" s="17" t="s">
        <v>222</v>
      </c>
      <c r="BM121" s="141" t="s">
        <v>815</v>
      </c>
    </row>
    <row r="122" spans="2:65" s="1" customFormat="1" ht="7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7:K121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DF4B7-106B-4F56-9EE2-3C271A8380A2}">
  <dimension ref="A1:BH4809"/>
  <sheetViews>
    <sheetView workbookViewId="0">
      <selection activeCell="O21" sqref="O21"/>
    </sheetView>
  </sheetViews>
  <sheetFormatPr defaultColWidth="11.6640625" defaultRowHeight="12" outlineLevelRow="1"/>
  <cols>
    <col min="1" max="1" width="4.44140625" style="185" customWidth="1"/>
    <col min="2" max="2" width="16" style="190" bestFit="1" customWidth="1"/>
    <col min="3" max="3" width="49.33203125" style="190" customWidth="1"/>
    <col min="4" max="4" width="6.33203125" style="185" customWidth="1"/>
    <col min="5" max="5" width="13.5546875" style="192" customWidth="1"/>
    <col min="6" max="6" width="12.6640625" style="185" customWidth="1"/>
    <col min="7" max="7" width="16.33203125" style="185" customWidth="1"/>
    <col min="8" max="11" width="11.6640625" style="185"/>
    <col min="12" max="13" width="11.6640625" style="185" hidden="1" customWidth="1"/>
    <col min="14" max="16384" width="11.6640625" style="185"/>
  </cols>
  <sheetData>
    <row r="1" spans="1:59" ht="15.5">
      <c r="A1" s="301" t="s">
        <v>816</v>
      </c>
      <c r="B1" s="301"/>
      <c r="C1" s="301"/>
      <c r="D1" s="301"/>
      <c r="E1" s="301"/>
      <c r="F1" s="301"/>
      <c r="G1" s="301"/>
      <c r="H1" s="184"/>
      <c r="I1" s="184"/>
    </row>
    <row r="2" spans="1:59">
      <c r="A2" s="186" t="s">
        <v>817</v>
      </c>
      <c r="B2" s="187" t="str">
        <f>[1]Stavba!CisloStavby</f>
        <v>0001</v>
      </c>
      <c r="C2" s="302" t="str">
        <f>[1]Stavba!NazevStavby</f>
        <v>NOVOSTAVBA MOLA NA HORNÍM RYBNÍKU V ZÁMECKÉ ZAHRADĚ V TEPLICÍCH</v>
      </c>
      <c r="D2" s="302"/>
      <c r="E2" s="302"/>
      <c r="F2" s="302"/>
      <c r="G2" s="302"/>
      <c r="H2" s="302"/>
      <c r="I2" s="302"/>
      <c r="J2" s="302"/>
      <c r="K2" s="302"/>
    </row>
    <row r="3" spans="1:59">
      <c r="A3" s="186" t="s">
        <v>818</v>
      </c>
      <c r="B3" s="187" t="str">
        <f>cisloobjektu</f>
        <v>24.016</v>
      </c>
      <c r="C3" s="303" t="str">
        <f>[1]Stavba!E3</f>
        <v>IO 01 Rozvod NN</v>
      </c>
      <c r="D3" s="303"/>
      <c r="E3" s="303"/>
      <c r="F3" s="303"/>
      <c r="G3" s="303"/>
      <c r="H3" s="303"/>
      <c r="I3" s="303"/>
      <c r="J3" s="303"/>
      <c r="K3" s="303"/>
    </row>
    <row r="4" spans="1:59">
      <c r="A4" s="188" t="s">
        <v>819</v>
      </c>
      <c r="B4" s="189" t="str">
        <f>CisloStavebnihoRozpoctu</f>
        <v>01</v>
      </c>
      <c r="C4" s="304" t="str">
        <f>NazevStavebnihoRozpoctu</f>
        <v>projektový rozpočet</v>
      </c>
      <c r="D4" s="305"/>
      <c r="E4" s="305"/>
      <c r="F4" s="305"/>
      <c r="G4" s="305"/>
      <c r="H4" s="305"/>
      <c r="I4" s="305"/>
      <c r="J4" s="305"/>
      <c r="K4" s="306"/>
    </row>
    <row r="5" spans="1:59">
      <c r="D5" s="191"/>
      <c r="H5" s="184"/>
      <c r="I5" s="184"/>
    </row>
    <row r="6" spans="1:59" ht="24">
      <c r="A6" s="193" t="s">
        <v>820</v>
      </c>
      <c r="B6" s="194" t="s">
        <v>821</v>
      </c>
      <c r="C6" s="194" t="s">
        <v>822</v>
      </c>
      <c r="D6" s="195" t="s">
        <v>115</v>
      </c>
      <c r="E6" s="196" t="s">
        <v>823</v>
      </c>
      <c r="F6" s="193" t="s">
        <v>824</v>
      </c>
      <c r="G6" s="197" t="s">
        <v>825</v>
      </c>
      <c r="H6" s="198" t="s">
        <v>826</v>
      </c>
      <c r="I6" s="198" t="s">
        <v>827</v>
      </c>
      <c r="J6" s="199" t="s">
        <v>828</v>
      </c>
      <c r="K6" s="199" t="s">
        <v>829</v>
      </c>
      <c r="L6" s="199" t="s">
        <v>37</v>
      </c>
      <c r="M6" s="199" t="s">
        <v>830</v>
      </c>
    </row>
    <row r="7" spans="1:59">
      <c r="A7" s="200"/>
      <c r="B7" s="201"/>
      <c r="C7" s="201"/>
      <c r="D7" s="202"/>
      <c r="E7" s="203"/>
      <c r="F7" s="204"/>
      <c r="G7" s="204"/>
      <c r="H7" s="205"/>
      <c r="I7" s="205"/>
      <c r="J7" s="204"/>
      <c r="K7" s="204"/>
      <c r="L7" s="204"/>
      <c r="M7" s="204"/>
    </row>
    <row r="8" spans="1:59">
      <c r="A8" s="206" t="s">
        <v>831</v>
      </c>
      <c r="B8" s="207" t="s">
        <v>832</v>
      </c>
      <c r="C8" s="208" t="s">
        <v>833</v>
      </c>
      <c r="D8" s="209"/>
      <c r="E8" s="210"/>
      <c r="F8" s="211"/>
      <c r="G8" s="211">
        <f>SUM(G9:G37)</f>
        <v>0</v>
      </c>
      <c r="H8" s="211"/>
      <c r="I8" s="212">
        <f>SUM(I9:I37)</f>
        <v>0</v>
      </c>
      <c r="J8" s="211"/>
      <c r="K8" s="213">
        <f>SUM(K9:K37)</f>
        <v>0</v>
      </c>
      <c r="L8" s="214"/>
      <c r="M8" s="214">
        <f>SUM(M9:M37)</f>
        <v>0</v>
      </c>
    </row>
    <row r="9" spans="1:59" customFormat="1" ht="21">
      <c r="A9" s="215">
        <v>1</v>
      </c>
      <c r="B9" s="216"/>
      <c r="C9" s="217" t="s">
        <v>834</v>
      </c>
      <c r="D9" s="218" t="s">
        <v>313</v>
      </c>
      <c r="E9" s="219">
        <v>1</v>
      </c>
      <c r="F9" s="220">
        <f t="shared" ref="F9:F54" si="0">H9+J9</f>
        <v>0</v>
      </c>
      <c r="G9" s="220">
        <f t="shared" ref="G9:G54" si="1">E9*F9</f>
        <v>0</v>
      </c>
      <c r="H9" s="221"/>
      <c r="I9" s="222">
        <f t="shared" ref="I9:I54" si="2">ROUND(E9*H9,2)</f>
        <v>0</v>
      </c>
      <c r="J9" s="223"/>
      <c r="K9" s="224">
        <f t="shared" ref="K9:K54" si="3">ROUND(E9*J9,2)</f>
        <v>0</v>
      </c>
      <c r="L9" s="225">
        <v>21</v>
      </c>
      <c r="M9" s="225">
        <f t="shared" ref="M9:M54" si="4">G9*(1+L9/100)</f>
        <v>0</v>
      </c>
      <c r="N9" s="225"/>
      <c r="O9" s="225"/>
      <c r="P9" s="225"/>
      <c r="Q9" s="225"/>
      <c r="R9" s="225"/>
      <c r="S9" s="225"/>
      <c r="T9" s="225"/>
      <c r="U9" s="225"/>
      <c r="V9" s="225"/>
      <c r="W9" s="226"/>
      <c r="X9" s="227"/>
      <c r="Y9" s="227"/>
      <c r="Z9" s="227"/>
      <c r="AA9" s="227"/>
      <c r="AB9" s="227"/>
      <c r="AC9" s="227"/>
      <c r="AD9" s="228"/>
      <c r="AE9" s="227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</row>
    <row r="10" spans="1:59" customFormat="1" ht="10.5">
      <c r="A10" s="215">
        <v>2</v>
      </c>
      <c r="B10" s="216"/>
      <c r="C10" s="217" t="s">
        <v>835</v>
      </c>
      <c r="D10" s="218" t="s">
        <v>313</v>
      </c>
      <c r="E10" s="219">
        <v>1</v>
      </c>
      <c r="F10" s="220">
        <f t="shared" si="0"/>
        <v>0</v>
      </c>
      <c r="G10" s="220">
        <f t="shared" si="1"/>
        <v>0</v>
      </c>
      <c r="H10" s="221"/>
      <c r="I10" s="222">
        <f t="shared" si="2"/>
        <v>0</v>
      </c>
      <c r="J10" s="223"/>
      <c r="K10" s="224">
        <f t="shared" si="3"/>
        <v>0</v>
      </c>
      <c r="L10" s="225">
        <v>21</v>
      </c>
      <c r="M10" s="225">
        <f t="shared" si="4"/>
        <v>0</v>
      </c>
      <c r="N10" s="225"/>
      <c r="O10" s="225"/>
      <c r="P10" s="225"/>
      <c r="Q10" s="225"/>
      <c r="R10" s="225"/>
      <c r="S10" s="225"/>
      <c r="T10" s="225"/>
      <c r="U10" s="225"/>
      <c r="V10" s="225"/>
      <c r="W10" s="226"/>
      <c r="X10" s="227"/>
      <c r="Y10" s="227"/>
      <c r="Z10" s="227"/>
      <c r="AA10" s="227"/>
      <c r="AB10" s="227"/>
      <c r="AC10" s="227"/>
      <c r="AD10" s="228"/>
      <c r="AE10" s="227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8"/>
      <c r="BB10" s="228"/>
      <c r="BC10" s="228"/>
      <c r="BD10" s="228"/>
      <c r="BE10" s="228"/>
      <c r="BF10" s="228"/>
      <c r="BG10" s="228"/>
    </row>
    <row r="11" spans="1:59" customFormat="1" ht="10.5">
      <c r="A11" s="215">
        <v>3</v>
      </c>
      <c r="B11" s="216"/>
      <c r="C11" s="217" t="s">
        <v>836</v>
      </c>
      <c r="D11" s="218" t="s">
        <v>313</v>
      </c>
      <c r="E11" s="219">
        <v>1</v>
      </c>
      <c r="F11" s="220">
        <f t="shared" si="0"/>
        <v>0</v>
      </c>
      <c r="G11" s="220">
        <f t="shared" si="1"/>
        <v>0</v>
      </c>
      <c r="H11" s="221"/>
      <c r="I11" s="222">
        <f t="shared" si="2"/>
        <v>0</v>
      </c>
      <c r="J11" s="223"/>
      <c r="K11" s="224">
        <f t="shared" si="3"/>
        <v>0</v>
      </c>
      <c r="L11" s="225">
        <v>21</v>
      </c>
      <c r="M11" s="225">
        <f t="shared" si="4"/>
        <v>0</v>
      </c>
      <c r="N11" s="225"/>
      <c r="O11" s="225"/>
      <c r="P11" s="225"/>
      <c r="Q11" s="225"/>
      <c r="R11" s="225"/>
      <c r="S11" s="225"/>
      <c r="T11" s="225"/>
      <c r="U11" s="225"/>
      <c r="V11" s="225"/>
      <c r="W11" s="226"/>
      <c r="X11" s="227"/>
      <c r="Y11" s="227"/>
      <c r="Z11" s="227"/>
      <c r="AA11" s="227"/>
      <c r="AB11" s="227"/>
      <c r="AC11" s="227"/>
      <c r="AD11" s="228"/>
      <c r="AE11" s="227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  <c r="AV11" s="228"/>
      <c r="AW11" s="228"/>
      <c r="AX11" s="228"/>
      <c r="AY11" s="228"/>
      <c r="AZ11" s="228"/>
      <c r="BA11" s="228"/>
      <c r="BB11" s="228"/>
      <c r="BC11" s="228"/>
      <c r="BD11" s="228"/>
      <c r="BE11" s="228"/>
      <c r="BF11" s="228"/>
      <c r="BG11" s="228"/>
    </row>
    <row r="12" spans="1:59" customFormat="1" ht="10.5">
      <c r="A12" s="215">
        <v>4</v>
      </c>
      <c r="B12" s="216"/>
      <c r="C12" s="217" t="s">
        <v>837</v>
      </c>
      <c r="D12" s="218" t="s">
        <v>313</v>
      </c>
      <c r="E12" s="219">
        <v>1</v>
      </c>
      <c r="F12" s="220">
        <f t="shared" si="0"/>
        <v>0</v>
      </c>
      <c r="G12" s="220">
        <f t="shared" si="1"/>
        <v>0</v>
      </c>
      <c r="H12" s="221"/>
      <c r="I12" s="222">
        <f t="shared" si="2"/>
        <v>0</v>
      </c>
      <c r="J12" s="223"/>
      <c r="K12" s="224">
        <f t="shared" si="3"/>
        <v>0</v>
      </c>
      <c r="L12" s="225">
        <v>21</v>
      </c>
      <c r="M12" s="225">
        <f t="shared" si="4"/>
        <v>0</v>
      </c>
      <c r="N12" s="225"/>
      <c r="O12" s="225"/>
      <c r="P12" s="225"/>
      <c r="Q12" s="225"/>
      <c r="R12" s="225"/>
      <c r="S12" s="225"/>
      <c r="T12" s="225"/>
      <c r="U12" s="225"/>
      <c r="V12" s="225"/>
      <c r="W12" s="226"/>
      <c r="X12" s="227"/>
      <c r="Y12" s="227"/>
      <c r="Z12" s="227"/>
      <c r="AA12" s="227"/>
      <c r="AB12" s="227"/>
      <c r="AC12" s="227"/>
      <c r="AD12" s="228"/>
      <c r="AE12" s="227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8"/>
      <c r="AW12" s="228"/>
      <c r="AX12" s="228"/>
      <c r="AY12" s="228"/>
      <c r="AZ12" s="228"/>
      <c r="BA12" s="228"/>
      <c r="BB12" s="228"/>
      <c r="BC12" s="228"/>
      <c r="BD12" s="228"/>
      <c r="BE12" s="228"/>
      <c r="BF12" s="228"/>
      <c r="BG12" s="228"/>
    </row>
    <row r="13" spans="1:59" customFormat="1" ht="10.5">
      <c r="A13" s="215">
        <v>5</v>
      </c>
      <c r="B13" s="216"/>
      <c r="C13" s="217" t="s">
        <v>838</v>
      </c>
      <c r="D13" s="218" t="s">
        <v>436</v>
      </c>
      <c r="E13" s="219">
        <v>2</v>
      </c>
      <c r="F13" s="220">
        <f t="shared" si="0"/>
        <v>0</v>
      </c>
      <c r="G13" s="220">
        <f t="shared" si="1"/>
        <v>0</v>
      </c>
      <c r="H13" s="221"/>
      <c r="I13" s="222">
        <f t="shared" si="2"/>
        <v>0</v>
      </c>
      <c r="J13" s="223"/>
      <c r="K13" s="224">
        <f t="shared" si="3"/>
        <v>0</v>
      </c>
      <c r="L13" s="225">
        <v>21</v>
      </c>
      <c r="M13" s="225">
        <f t="shared" si="4"/>
        <v>0</v>
      </c>
      <c r="N13" s="225"/>
      <c r="O13" s="225"/>
      <c r="P13" s="225"/>
      <c r="Q13" s="225"/>
      <c r="R13" s="225"/>
      <c r="S13" s="225"/>
      <c r="T13" s="225"/>
      <c r="U13" s="225"/>
      <c r="V13" s="225"/>
      <c r="W13" s="226"/>
      <c r="X13" s="227"/>
      <c r="Y13" s="227"/>
      <c r="Z13" s="227"/>
      <c r="AA13" s="227"/>
      <c r="AB13" s="227"/>
      <c r="AC13" s="227"/>
      <c r="AD13" s="228"/>
      <c r="AE13" s="227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8"/>
      <c r="BA13" s="228"/>
      <c r="BB13" s="228"/>
      <c r="BC13" s="228"/>
      <c r="BD13" s="228"/>
      <c r="BE13" s="228"/>
      <c r="BF13" s="228"/>
      <c r="BG13" s="228"/>
    </row>
    <row r="14" spans="1:59" customFormat="1" ht="10.5">
      <c r="A14" s="215">
        <v>6</v>
      </c>
      <c r="B14" s="216"/>
      <c r="C14" s="217" t="s">
        <v>839</v>
      </c>
      <c r="D14" s="218" t="s">
        <v>436</v>
      </c>
      <c r="E14" s="219">
        <v>1</v>
      </c>
      <c r="F14" s="220">
        <f t="shared" si="0"/>
        <v>0</v>
      </c>
      <c r="G14" s="220">
        <f t="shared" si="1"/>
        <v>0</v>
      </c>
      <c r="H14" s="221"/>
      <c r="I14" s="222">
        <f t="shared" si="2"/>
        <v>0</v>
      </c>
      <c r="J14" s="223"/>
      <c r="K14" s="224">
        <f t="shared" si="3"/>
        <v>0</v>
      </c>
      <c r="L14" s="225">
        <v>21</v>
      </c>
      <c r="M14" s="225">
        <f t="shared" si="4"/>
        <v>0</v>
      </c>
      <c r="N14" s="225"/>
      <c r="O14" s="225"/>
      <c r="P14" s="225"/>
      <c r="Q14" s="225"/>
      <c r="R14" s="225"/>
      <c r="S14" s="225"/>
      <c r="T14" s="225"/>
      <c r="U14" s="225"/>
      <c r="V14" s="225"/>
      <c r="W14" s="226"/>
      <c r="X14" s="227"/>
      <c r="Y14" s="227"/>
      <c r="Z14" s="227"/>
      <c r="AA14" s="227"/>
      <c r="AB14" s="227"/>
      <c r="AC14" s="227"/>
      <c r="AD14" s="228"/>
      <c r="AE14" s="227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  <c r="AX14" s="228"/>
      <c r="AY14" s="228"/>
      <c r="AZ14" s="228"/>
      <c r="BA14" s="228"/>
      <c r="BB14" s="228"/>
      <c r="BC14" s="228"/>
      <c r="BD14" s="228"/>
      <c r="BE14" s="228"/>
      <c r="BF14" s="228"/>
      <c r="BG14" s="228"/>
    </row>
    <row r="15" spans="1:59" customFormat="1" ht="10.5">
      <c r="A15" s="215">
        <v>7</v>
      </c>
      <c r="B15" s="216"/>
      <c r="C15" s="217" t="s">
        <v>840</v>
      </c>
      <c r="D15" s="218" t="s">
        <v>436</v>
      </c>
      <c r="E15" s="219">
        <v>1</v>
      </c>
      <c r="F15" s="220">
        <f t="shared" si="0"/>
        <v>0</v>
      </c>
      <c r="G15" s="220">
        <f t="shared" si="1"/>
        <v>0</v>
      </c>
      <c r="H15" s="221"/>
      <c r="I15" s="222">
        <f t="shared" si="2"/>
        <v>0</v>
      </c>
      <c r="J15" s="223"/>
      <c r="K15" s="224">
        <f t="shared" si="3"/>
        <v>0</v>
      </c>
      <c r="L15" s="225">
        <v>21</v>
      </c>
      <c r="M15" s="225">
        <f t="shared" si="4"/>
        <v>0</v>
      </c>
      <c r="N15" s="225"/>
      <c r="O15" s="225"/>
      <c r="P15" s="225"/>
      <c r="Q15" s="225"/>
      <c r="R15" s="225"/>
      <c r="S15" s="225"/>
      <c r="T15" s="225"/>
      <c r="U15" s="225"/>
      <c r="V15" s="225"/>
      <c r="W15" s="226"/>
      <c r="X15" s="227"/>
      <c r="Y15" s="227"/>
      <c r="Z15" s="227"/>
      <c r="AA15" s="227"/>
      <c r="AB15" s="227"/>
      <c r="AC15" s="227"/>
      <c r="AD15" s="228"/>
      <c r="AE15" s="227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</row>
    <row r="16" spans="1:59" customFormat="1" ht="10.5">
      <c r="A16" s="215">
        <v>8</v>
      </c>
      <c r="B16" s="216"/>
      <c r="C16" s="217" t="s">
        <v>841</v>
      </c>
      <c r="D16" s="218" t="s">
        <v>436</v>
      </c>
      <c r="E16" s="219">
        <v>1</v>
      </c>
      <c r="F16" s="220">
        <f t="shared" si="0"/>
        <v>0</v>
      </c>
      <c r="G16" s="220">
        <f t="shared" si="1"/>
        <v>0</v>
      </c>
      <c r="H16" s="221"/>
      <c r="I16" s="222">
        <f t="shared" si="2"/>
        <v>0</v>
      </c>
      <c r="J16" s="223"/>
      <c r="K16" s="224">
        <f t="shared" si="3"/>
        <v>0</v>
      </c>
      <c r="L16" s="225">
        <v>21</v>
      </c>
      <c r="M16" s="225">
        <f t="shared" si="4"/>
        <v>0</v>
      </c>
      <c r="N16" s="225"/>
      <c r="O16" s="225"/>
      <c r="P16" s="225"/>
      <c r="Q16" s="225"/>
      <c r="R16" s="225"/>
      <c r="S16" s="225"/>
      <c r="T16" s="225"/>
      <c r="U16" s="225"/>
      <c r="V16" s="225"/>
      <c r="W16" s="226"/>
      <c r="X16" s="227"/>
      <c r="Y16" s="227"/>
      <c r="Z16" s="227"/>
      <c r="AA16" s="227"/>
      <c r="AB16" s="227"/>
      <c r="AC16" s="227"/>
      <c r="AD16" s="228"/>
      <c r="AE16" s="227"/>
      <c r="AF16" s="228"/>
      <c r="AG16" s="228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  <c r="AV16" s="228"/>
      <c r="AW16" s="228"/>
      <c r="AX16" s="228"/>
      <c r="AY16" s="228"/>
      <c r="AZ16" s="228"/>
      <c r="BA16" s="228"/>
      <c r="BB16" s="228"/>
      <c r="BC16" s="228"/>
      <c r="BD16" s="228"/>
      <c r="BE16" s="228"/>
      <c r="BF16" s="228"/>
      <c r="BG16" s="228"/>
    </row>
    <row r="17" spans="1:59" customFormat="1" ht="10.5">
      <c r="A17" s="215">
        <v>9</v>
      </c>
      <c r="B17" s="216"/>
      <c r="C17" s="217" t="s">
        <v>842</v>
      </c>
      <c r="D17" s="218" t="s">
        <v>436</v>
      </c>
      <c r="E17" s="219">
        <v>1</v>
      </c>
      <c r="F17" s="220">
        <f t="shared" si="0"/>
        <v>0</v>
      </c>
      <c r="G17" s="220">
        <f t="shared" si="1"/>
        <v>0</v>
      </c>
      <c r="H17" s="221"/>
      <c r="I17" s="222">
        <f t="shared" si="2"/>
        <v>0</v>
      </c>
      <c r="J17" s="223"/>
      <c r="K17" s="224">
        <f t="shared" si="3"/>
        <v>0</v>
      </c>
      <c r="L17" s="225">
        <v>21</v>
      </c>
      <c r="M17" s="225">
        <f t="shared" si="4"/>
        <v>0</v>
      </c>
      <c r="N17" s="225"/>
      <c r="O17" s="225"/>
      <c r="P17" s="225"/>
      <c r="Q17" s="225"/>
      <c r="R17" s="225"/>
      <c r="S17" s="225"/>
      <c r="T17" s="225"/>
      <c r="U17" s="225"/>
      <c r="V17" s="225"/>
      <c r="W17" s="226"/>
      <c r="X17" s="227"/>
      <c r="Y17" s="227"/>
      <c r="Z17" s="227"/>
      <c r="AA17" s="227"/>
      <c r="AB17" s="227"/>
      <c r="AC17" s="227"/>
      <c r="AD17" s="228"/>
      <c r="AE17" s="227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8"/>
      <c r="BA17" s="228"/>
      <c r="BB17" s="228"/>
      <c r="BC17" s="228"/>
      <c r="BD17" s="228"/>
      <c r="BE17" s="228"/>
      <c r="BF17" s="228"/>
      <c r="BG17" s="228"/>
    </row>
    <row r="18" spans="1:59" customFormat="1" ht="10.5">
      <c r="A18" s="215">
        <v>10</v>
      </c>
      <c r="B18" s="216"/>
      <c r="C18" s="217" t="s">
        <v>843</v>
      </c>
      <c r="D18" s="218" t="s">
        <v>436</v>
      </c>
      <c r="E18" s="219">
        <v>3</v>
      </c>
      <c r="F18" s="220">
        <f t="shared" si="0"/>
        <v>0</v>
      </c>
      <c r="G18" s="220">
        <f t="shared" si="1"/>
        <v>0</v>
      </c>
      <c r="H18" s="221"/>
      <c r="I18" s="222">
        <f t="shared" si="2"/>
        <v>0</v>
      </c>
      <c r="J18" s="223"/>
      <c r="K18" s="224">
        <f t="shared" si="3"/>
        <v>0</v>
      </c>
      <c r="L18" s="225">
        <v>21</v>
      </c>
      <c r="M18" s="225">
        <f t="shared" si="4"/>
        <v>0</v>
      </c>
      <c r="N18" s="225"/>
      <c r="O18" s="225"/>
      <c r="P18" s="225"/>
      <c r="Q18" s="225"/>
      <c r="R18" s="225"/>
      <c r="S18" s="225"/>
      <c r="T18" s="225"/>
      <c r="U18" s="225"/>
      <c r="V18" s="225"/>
      <c r="W18" s="226"/>
      <c r="X18" s="227"/>
      <c r="Y18" s="227"/>
      <c r="Z18" s="227"/>
      <c r="AA18" s="227"/>
      <c r="AB18" s="227"/>
      <c r="AC18" s="227"/>
      <c r="AD18" s="228"/>
      <c r="AE18" s="227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</row>
    <row r="19" spans="1:59" customFormat="1" ht="10.5">
      <c r="A19" s="215">
        <v>11</v>
      </c>
      <c r="B19" s="216"/>
      <c r="C19" s="217" t="s">
        <v>844</v>
      </c>
      <c r="D19" s="218" t="s">
        <v>436</v>
      </c>
      <c r="E19" s="219">
        <v>1</v>
      </c>
      <c r="F19" s="220">
        <f t="shared" si="0"/>
        <v>0</v>
      </c>
      <c r="G19" s="220">
        <f t="shared" si="1"/>
        <v>0</v>
      </c>
      <c r="H19" s="221"/>
      <c r="I19" s="222">
        <f t="shared" si="2"/>
        <v>0</v>
      </c>
      <c r="J19" s="223"/>
      <c r="K19" s="224">
        <f t="shared" si="3"/>
        <v>0</v>
      </c>
      <c r="L19" s="225">
        <v>21</v>
      </c>
      <c r="M19" s="225">
        <f t="shared" si="4"/>
        <v>0</v>
      </c>
      <c r="N19" s="225"/>
      <c r="O19" s="225"/>
      <c r="P19" s="225"/>
      <c r="Q19" s="225"/>
      <c r="R19" s="225"/>
      <c r="S19" s="225"/>
      <c r="T19" s="225"/>
      <c r="U19" s="225"/>
      <c r="V19" s="225"/>
      <c r="W19" s="226"/>
      <c r="X19" s="227"/>
      <c r="Y19" s="227"/>
      <c r="Z19" s="227"/>
      <c r="AA19" s="227"/>
      <c r="AB19" s="227"/>
      <c r="AC19" s="227"/>
      <c r="AD19" s="228"/>
      <c r="AE19" s="227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  <c r="AW19" s="228"/>
      <c r="AX19" s="228"/>
      <c r="AY19" s="228"/>
      <c r="AZ19" s="228"/>
      <c r="BA19" s="228"/>
      <c r="BB19" s="228"/>
      <c r="BC19" s="228"/>
      <c r="BD19" s="228"/>
      <c r="BE19" s="228"/>
      <c r="BF19" s="228"/>
      <c r="BG19" s="228"/>
    </row>
    <row r="20" spans="1:59" customFormat="1" ht="10.5">
      <c r="A20" s="215">
        <v>12</v>
      </c>
      <c r="B20" s="216"/>
      <c r="C20" s="217" t="s">
        <v>845</v>
      </c>
      <c r="D20" s="218" t="s">
        <v>313</v>
      </c>
      <c r="E20" s="219">
        <v>1</v>
      </c>
      <c r="F20" s="220">
        <f t="shared" si="0"/>
        <v>0</v>
      </c>
      <c r="G20" s="220">
        <f t="shared" si="1"/>
        <v>0</v>
      </c>
      <c r="H20" s="221"/>
      <c r="I20" s="222">
        <f t="shared" si="2"/>
        <v>0</v>
      </c>
      <c r="J20" s="223"/>
      <c r="K20" s="224">
        <f t="shared" si="3"/>
        <v>0</v>
      </c>
      <c r="L20" s="225">
        <v>21</v>
      </c>
      <c r="M20" s="225">
        <f t="shared" si="4"/>
        <v>0</v>
      </c>
      <c r="N20" s="225"/>
      <c r="O20" s="225"/>
      <c r="P20" s="225"/>
      <c r="Q20" s="225"/>
      <c r="R20" s="225"/>
      <c r="S20" s="225"/>
      <c r="T20" s="225"/>
      <c r="U20" s="225"/>
      <c r="V20" s="225"/>
      <c r="W20" s="226"/>
      <c r="X20" s="227"/>
      <c r="Y20" s="227"/>
      <c r="Z20" s="227"/>
      <c r="AA20" s="227"/>
      <c r="AB20" s="227"/>
      <c r="AC20" s="227"/>
      <c r="AD20" s="228"/>
      <c r="AE20" s="227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8"/>
      <c r="BE20" s="228"/>
      <c r="BF20" s="228"/>
      <c r="BG20" s="228"/>
    </row>
    <row r="21" spans="1:59" customFormat="1" ht="10.5">
      <c r="A21" s="215">
        <v>13</v>
      </c>
      <c r="B21" s="216"/>
      <c r="C21" s="217" t="s">
        <v>846</v>
      </c>
      <c r="D21" s="218" t="s">
        <v>313</v>
      </c>
      <c r="E21" s="219">
        <v>1</v>
      </c>
      <c r="F21" s="220">
        <f t="shared" si="0"/>
        <v>0</v>
      </c>
      <c r="G21" s="220">
        <f t="shared" si="1"/>
        <v>0</v>
      </c>
      <c r="H21" s="221"/>
      <c r="I21" s="222">
        <f t="shared" si="2"/>
        <v>0</v>
      </c>
      <c r="J21" s="223"/>
      <c r="K21" s="224">
        <f t="shared" si="3"/>
        <v>0</v>
      </c>
      <c r="L21" s="225">
        <v>21</v>
      </c>
      <c r="M21" s="225">
        <f t="shared" si="4"/>
        <v>0</v>
      </c>
      <c r="N21" s="225"/>
      <c r="O21" s="225"/>
      <c r="P21" s="225"/>
      <c r="Q21" s="225"/>
      <c r="R21" s="225"/>
      <c r="S21" s="225"/>
      <c r="T21" s="225"/>
      <c r="U21" s="225"/>
      <c r="V21" s="225"/>
      <c r="W21" s="226"/>
      <c r="X21" s="227"/>
      <c r="Y21" s="227"/>
      <c r="Z21" s="227"/>
      <c r="AA21" s="227"/>
      <c r="AB21" s="227"/>
      <c r="AC21" s="227"/>
      <c r="AD21" s="228"/>
      <c r="AE21" s="227"/>
      <c r="AF21" s="228"/>
      <c r="AG21" s="228"/>
      <c r="AH21" s="228"/>
      <c r="AI21" s="228"/>
      <c r="AJ21" s="228"/>
      <c r="AK21" s="228"/>
      <c r="AL21" s="228"/>
      <c r="AM21" s="228"/>
      <c r="AN21" s="228"/>
      <c r="AO21" s="228"/>
      <c r="AP21" s="228"/>
      <c r="AQ21" s="228"/>
      <c r="AR21" s="228"/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/>
      <c r="BD21" s="228"/>
      <c r="BE21" s="228"/>
      <c r="BF21" s="228"/>
      <c r="BG21" s="228"/>
    </row>
    <row r="22" spans="1:59" customFormat="1" ht="10.5">
      <c r="A22" s="215">
        <v>14</v>
      </c>
      <c r="B22" s="216"/>
      <c r="C22" s="217" t="s">
        <v>847</v>
      </c>
      <c r="D22" s="218" t="s">
        <v>313</v>
      </c>
      <c r="E22" s="219">
        <v>2</v>
      </c>
      <c r="F22" s="220">
        <f t="shared" si="0"/>
        <v>0</v>
      </c>
      <c r="G22" s="220">
        <f t="shared" si="1"/>
        <v>0</v>
      </c>
      <c r="H22" s="221"/>
      <c r="I22" s="222">
        <f t="shared" si="2"/>
        <v>0</v>
      </c>
      <c r="J22" s="223"/>
      <c r="K22" s="224">
        <f t="shared" si="3"/>
        <v>0</v>
      </c>
      <c r="L22" s="225">
        <v>21</v>
      </c>
      <c r="M22" s="225">
        <f t="shared" si="4"/>
        <v>0</v>
      </c>
      <c r="N22" s="225"/>
      <c r="O22" s="225"/>
      <c r="P22" s="225"/>
      <c r="Q22" s="225"/>
      <c r="R22" s="225"/>
      <c r="S22" s="225"/>
      <c r="T22" s="225"/>
      <c r="U22" s="225"/>
      <c r="V22" s="225"/>
      <c r="W22" s="226"/>
      <c r="X22" s="227"/>
      <c r="Y22" s="227"/>
      <c r="Z22" s="227"/>
      <c r="AA22" s="227"/>
      <c r="AB22" s="227"/>
      <c r="AC22" s="227"/>
      <c r="AD22" s="228"/>
      <c r="AE22" s="227"/>
      <c r="AF22" s="228"/>
      <c r="AG22" s="228"/>
      <c r="AH22" s="228"/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</row>
    <row r="23" spans="1:59" customFormat="1" ht="10.5">
      <c r="A23" s="215">
        <v>15</v>
      </c>
      <c r="B23" s="216"/>
      <c r="C23" s="217" t="s">
        <v>848</v>
      </c>
      <c r="D23" s="218" t="s">
        <v>313</v>
      </c>
      <c r="E23" s="219">
        <v>1</v>
      </c>
      <c r="F23" s="220">
        <f t="shared" si="0"/>
        <v>0</v>
      </c>
      <c r="G23" s="220">
        <f t="shared" si="1"/>
        <v>0</v>
      </c>
      <c r="H23" s="221"/>
      <c r="I23" s="222">
        <f t="shared" si="2"/>
        <v>0</v>
      </c>
      <c r="J23" s="223"/>
      <c r="K23" s="224">
        <f t="shared" si="3"/>
        <v>0</v>
      </c>
      <c r="L23" s="225">
        <v>21</v>
      </c>
      <c r="M23" s="225">
        <f t="shared" si="4"/>
        <v>0</v>
      </c>
      <c r="N23" s="225"/>
      <c r="O23" s="225"/>
      <c r="P23" s="225"/>
      <c r="Q23" s="225"/>
      <c r="R23" s="225"/>
      <c r="S23" s="225"/>
      <c r="T23" s="225"/>
      <c r="U23" s="225"/>
      <c r="V23" s="225"/>
      <c r="W23" s="226"/>
      <c r="X23" s="227"/>
      <c r="Y23" s="227"/>
      <c r="Z23" s="227"/>
      <c r="AA23" s="227"/>
      <c r="AB23" s="227"/>
      <c r="AC23" s="227"/>
      <c r="AD23" s="228"/>
      <c r="AE23" s="227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</row>
    <row r="24" spans="1:59" customFormat="1" ht="10.5">
      <c r="A24" s="215">
        <v>16</v>
      </c>
      <c r="B24" s="216"/>
      <c r="C24" s="217" t="s">
        <v>849</v>
      </c>
      <c r="D24" s="218" t="s">
        <v>313</v>
      </c>
      <c r="E24" s="219">
        <v>6</v>
      </c>
      <c r="F24" s="220">
        <f t="shared" si="0"/>
        <v>0</v>
      </c>
      <c r="G24" s="220">
        <f t="shared" si="1"/>
        <v>0</v>
      </c>
      <c r="H24" s="221"/>
      <c r="I24" s="222">
        <f t="shared" si="2"/>
        <v>0</v>
      </c>
      <c r="J24" s="223"/>
      <c r="K24" s="224">
        <f t="shared" si="3"/>
        <v>0</v>
      </c>
      <c r="L24" s="225">
        <v>21</v>
      </c>
      <c r="M24" s="225">
        <f t="shared" si="4"/>
        <v>0</v>
      </c>
      <c r="N24" s="225"/>
      <c r="O24" s="225"/>
      <c r="P24" s="225"/>
      <c r="Q24" s="225"/>
      <c r="R24" s="225"/>
      <c r="S24" s="225"/>
      <c r="T24" s="225"/>
      <c r="U24" s="225"/>
      <c r="V24" s="225"/>
      <c r="W24" s="226"/>
      <c r="X24" s="227"/>
      <c r="Y24" s="227"/>
      <c r="Z24" s="227"/>
      <c r="AA24" s="227"/>
      <c r="AB24" s="227"/>
      <c r="AC24" s="227"/>
      <c r="AD24" s="228"/>
      <c r="AE24" s="227"/>
      <c r="AF24" s="228"/>
      <c r="AG24" s="228"/>
      <c r="AH24" s="228"/>
      <c r="AI24" s="228"/>
      <c r="AJ24" s="228"/>
      <c r="AK24" s="228"/>
      <c r="AL24" s="228"/>
      <c r="AM24" s="228"/>
      <c r="AN24" s="228"/>
      <c r="AO24" s="228"/>
      <c r="AP24" s="228"/>
      <c r="AQ24" s="228"/>
      <c r="AR24" s="228"/>
      <c r="AS24" s="228"/>
      <c r="AT24" s="228"/>
      <c r="AU24" s="228"/>
      <c r="AV24" s="228"/>
      <c r="AW24" s="228"/>
      <c r="AX24" s="228"/>
      <c r="AY24" s="228"/>
      <c r="AZ24" s="228"/>
      <c r="BA24" s="228"/>
      <c r="BB24" s="228"/>
      <c r="BC24" s="228"/>
      <c r="BD24" s="228"/>
      <c r="BE24" s="228"/>
      <c r="BF24" s="228"/>
      <c r="BG24" s="228"/>
    </row>
    <row r="25" spans="1:59" customFormat="1" ht="10.5">
      <c r="A25" s="215">
        <v>17</v>
      </c>
      <c r="B25" s="216"/>
      <c r="C25" s="217" t="s">
        <v>850</v>
      </c>
      <c r="D25" s="218" t="s">
        <v>313</v>
      </c>
      <c r="E25" s="219">
        <v>1</v>
      </c>
      <c r="F25" s="220">
        <f t="shared" si="0"/>
        <v>0</v>
      </c>
      <c r="G25" s="220">
        <f t="shared" si="1"/>
        <v>0</v>
      </c>
      <c r="H25" s="221"/>
      <c r="I25" s="222">
        <f t="shared" si="2"/>
        <v>0</v>
      </c>
      <c r="J25" s="223"/>
      <c r="K25" s="224">
        <f t="shared" si="3"/>
        <v>0</v>
      </c>
      <c r="L25" s="225">
        <v>21</v>
      </c>
      <c r="M25" s="225">
        <f t="shared" si="4"/>
        <v>0</v>
      </c>
      <c r="N25" s="225"/>
      <c r="O25" s="225"/>
      <c r="P25" s="225"/>
      <c r="Q25" s="225"/>
      <c r="R25" s="225"/>
      <c r="S25" s="225"/>
      <c r="T25" s="225"/>
      <c r="U25" s="225"/>
      <c r="V25" s="225"/>
      <c r="W25" s="226"/>
      <c r="X25" s="227"/>
      <c r="Y25" s="227"/>
      <c r="Z25" s="227"/>
      <c r="AA25" s="227"/>
      <c r="AB25" s="227"/>
      <c r="AC25" s="227"/>
      <c r="AD25" s="228"/>
      <c r="AE25" s="227"/>
      <c r="AF25" s="228"/>
      <c r="AG25" s="228"/>
      <c r="AH25" s="228"/>
      <c r="AI25" s="228"/>
      <c r="AJ25" s="228"/>
      <c r="AK25" s="228"/>
      <c r="AL25" s="228"/>
      <c r="AM25" s="228"/>
      <c r="AN25" s="228"/>
      <c r="AO25" s="228"/>
      <c r="AP25" s="228"/>
      <c r="AQ25" s="228"/>
      <c r="AR25" s="228"/>
      <c r="AS25" s="228"/>
      <c r="AT25" s="228"/>
      <c r="AU25" s="228"/>
      <c r="AV25" s="228"/>
      <c r="AW25" s="228"/>
      <c r="AX25" s="228"/>
      <c r="AY25" s="228"/>
      <c r="AZ25" s="228"/>
      <c r="BA25" s="228"/>
      <c r="BB25" s="228"/>
      <c r="BC25" s="228"/>
      <c r="BD25" s="228"/>
      <c r="BE25" s="228"/>
      <c r="BF25" s="228"/>
      <c r="BG25" s="228"/>
    </row>
    <row r="26" spans="1:59" customFormat="1" ht="10.5">
      <c r="A26" s="215">
        <v>18</v>
      </c>
      <c r="B26" s="216"/>
      <c r="C26" s="217" t="s">
        <v>851</v>
      </c>
      <c r="D26" s="218" t="s">
        <v>452</v>
      </c>
      <c r="E26" s="219">
        <v>170</v>
      </c>
      <c r="F26" s="220">
        <f t="shared" si="0"/>
        <v>0</v>
      </c>
      <c r="G26" s="220">
        <f t="shared" si="1"/>
        <v>0</v>
      </c>
      <c r="H26" s="221"/>
      <c r="I26" s="222">
        <f t="shared" si="2"/>
        <v>0</v>
      </c>
      <c r="J26" s="223"/>
      <c r="K26" s="224">
        <f t="shared" si="3"/>
        <v>0</v>
      </c>
      <c r="L26" s="225">
        <v>21</v>
      </c>
      <c r="M26" s="225">
        <f t="shared" si="4"/>
        <v>0</v>
      </c>
      <c r="N26" s="225"/>
      <c r="O26" s="225"/>
      <c r="P26" s="225"/>
      <c r="Q26" s="225"/>
      <c r="R26" s="225"/>
      <c r="S26" s="225"/>
      <c r="T26" s="225"/>
      <c r="U26" s="225"/>
      <c r="V26" s="225"/>
      <c r="W26" s="226"/>
      <c r="X26" s="227"/>
      <c r="Y26" s="227"/>
      <c r="Z26" s="227"/>
      <c r="AA26" s="227"/>
      <c r="AB26" s="227"/>
      <c r="AC26" s="227"/>
      <c r="AD26" s="228"/>
      <c r="AE26" s="227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</row>
    <row r="27" spans="1:59" customFormat="1" ht="21">
      <c r="A27" s="215">
        <v>19</v>
      </c>
      <c r="B27" s="216"/>
      <c r="C27" s="217" t="s">
        <v>852</v>
      </c>
      <c r="D27" s="218" t="s">
        <v>452</v>
      </c>
      <c r="E27" s="219">
        <v>50</v>
      </c>
      <c r="F27" s="220">
        <f t="shared" si="0"/>
        <v>0</v>
      </c>
      <c r="G27" s="220">
        <f t="shared" si="1"/>
        <v>0</v>
      </c>
      <c r="H27" s="221"/>
      <c r="I27" s="222">
        <f t="shared" si="2"/>
        <v>0</v>
      </c>
      <c r="J27" s="223"/>
      <c r="K27" s="224">
        <f t="shared" si="3"/>
        <v>0</v>
      </c>
      <c r="L27" s="225">
        <v>21</v>
      </c>
      <c r="M27" s="225">
        <f t="shared" si="4"/>
        <v>0</v>
      </c>
      <c r="N27" s="225"/>
      <c r="O27" s="225"/>
      <c r="P27" s="225"/>
      <c r="Q27" s="225"/>
      <c r="R27" s="225"/>
      <c r="S27" s="225"/>
      <c r="T27" s="225"/>
      <c r="U27" s="225"/>
      <c r="V27" s="225"/>
      <c r="W27" s="226"/>
      <c r="X27" s="227"/>
      <c r="Y27" s="227"/>
      <c r="Z27" s="227"/>
      <c r="AA27" s="227"/>
      <c r="AB27" s="227"/>
      <c r="AC27" s="227"/>
      <c r="AD27" s="228"/>
      <c r="AE27" s="227"/>
      <c r="AF27" s="228"/>
      <c r="AG27" s="228"/>
      <c r="AH27" s="228"/>
      <c r="AI27" s="228"/>
      <c r="AJ27" s="228"/>
      <c r="AK27" s="228"/>
      <c r="AL27" s="228"/>
      <c r="AM27" s="228"/>
      <c r="AN27" s="228"/>
      <c r="AO27" s="228"/>
      <c r="AP27" s="228"/>
      <c r="AQ27" s="228"/>
      <c r="AR27" s="228"/>
      <c r="AS27" s="228"/>
      <c r="AT27" s="228"/>
      <c r="AU27" s="228"/>
      <c r="AV27" s="228"/>
      <c r="AW27" s="228"/>
      <c r="AX27" s="228"/>
      <c r="AY27" s="228"/>
      <c r="AZ27" s="228"/>
      <c r="BA27" s="228"/>
      <c r="BB27" s="228"/>
      <c r="BC27" s="228"/>
      <c r="BD27" s="228"/>
      <c r="BE27" s="228"/>
      <c r="BF27" s="228"/>
      <c r="BG27" s="228"/>
    </row>
    <row r="28" spans="1:59" customFormat="1" ht="21">
      <c r="A28" s="215">
        <v>20</v>
      </c>
      <c r="B28" s="216"/>
      <c r="C28" s="217" t="s">
        <v>853</v>
      </c>
      <c r="D28" s="218" t="s">
        <v>452</v>
      </c>
      <c r="E28" s="219">
        <v>10</v>
      </c>
      <c r="F28" s="220">
        <f t="shared" si="0"/>
        <v>0</v>
      </c>
      <c r="G28" s="220">
        <f t="shared" si="1"/>
        <v>0</v>
      </c>
      <c r="H28" s="221"/>
      <c r="I28" s="222">
        <f t="shared" si="2"/>
        <v>0</v>
      </c>
      <c r="J28" s="223"/>
      <c r="K28" s="224">
        <f t="shared" si="3"/>
        <v>0</v>
      </c>
      <c r="L28" s="225">
        <v>21</v>
      </c>
      <c r="M28" s="225">
        <f t="shared" si="4"/>
        <v>0</v>
      </c>
      <c r="N28" s="225"/>
      <c r="O28" s="225"/>
      <c r="P28" s="225"/>
      <c r="Q28" s="225"/>
      <c r="R28" s="225"/>
      <c r="S28" s="225"/>
      <c r="T28" s="225"/>
      <c r="U28" s="225"/>
      <c r="V28" s="225"/>
      <c r="W28" s="226"/>
      <c r="X28" s="227"/>
      <c r="Y28" s="227"/>
      <c r="Z28" s="227"/>
      <c r="AA28" s="227"/>
      <c r="AB28" s="227"/>
      <c r="AC28" s="227"/>
      <c r="AD28" s="228"/>
      <c r="AE28" s="227"/>
      <c r="AF28" s="228"/>
      <c r="AG28" s="228"/>
      <c r="AH28" s="228"/>
      <c r="AI28" s="228"/>
      <c r="AJ28" s="228"/>
      <c r="AK28" s="228"/>
      <c r="AL28" s="228"/>
      <c r="AM28" s="228"/>
      <c r="AN28" s="228"/>
      <c r="AO28" s="228"/>
      <c r="AP28" s="228"/>
      <c r="AQ28" s="228"/>
      <c r="AR28" s="228"/>
      <c r="AS28" s="228"/>
      <c r="AT28" s="228"/>
      <c r="AU28" s="228"/>
      <c r="AV28" s="228"/>
      <c r="AW28" s="228"/>
      <c r="AX28" s="228"/>
      <c r="AY28" s="228"/>
      <c r="AZ28" s="228"/>
      <c r="BA28" s="228"/>
      <c r="BB28" s="228"/>
      <c r="BC28" s="228"/>
      <c r="BD28" s="228"/>
      <c r="BE28" s="228"/>
      <c r="BF28" s="228"/>
      <c r="BG28" s="228"/>
    </row>
    <row r="29" spans="1:59" customFormat="1" ht="21">
      <c r="A29" s="215">
        <v>21</v>
      </c>
      <c r="B29" s="216"/>
      <c r="C29" s="217" t="s">
        <v>854</v>
      </c>
      <c r="D29" s="218" t="s">
        <v>452</v>
      </c>
      <c r="E29" s="219">
        <v>30</v>
      </c>
      <c r="F29" s="220">
        <f t="shared" si="0"/>
        <v>0</v>
      </c>
      <c r="G29" s="220">
        <f t="shared" si="1"/>
        <v>0</v>
      </c>
      <c r="H29" s="221"/>
      <c r="I29" s="222">
        <f t="shared" si="2"/>
        <v>0</v>
      </c>
      <c r="J29" s="223"/>
      <c r="K29" s="224">
        <f t="shared" si="3"/>
        <v>0</v>
      </c>
      <c r="L29" s="225">
        <v>21</v>
      </c>
      <c r="M29" s="225">
        <f t="shared" si="4"/>
        <v>0</v>
      </c>
      <c r="N29" s="225"/>
      <c r="O29" s="225"/>
      <c r="P29" s="225"/>
      <c r="Q29" s="225"/>
      <c r="R29" s="225"/>
      <c r="S29" s="225"/>
      <c r="T29" s="225"/>
      <c r="U29" s="225"/>
      <c r="V29" s="225"/>
      <c r="W29" s="226"/>
      <c r="X29" s="227"/>
      <c r="Y29" s="227"/>
      <c r="Z29" s="227"/>
      <c r="AA29" s="227"/>
      <c r="AB29" s="227"/>
      <c r="AC29" s="227"/>
      <c r="AD29" s="228"/>
      <c r="AE29" s="227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8"/>
      <c r="BG29" s="228"/>
    </row>
    <row r="30" spans="1:59" customFormat="1" ht="10.5">
      <c r="A30" s="215">
        <v>22</v>
      </c>
      <c r="B30" s="216"/>
      <c r="C30" s="217" t="s">
        <v>855</v>
      </c>
      <c r="D30" s="218" t="s">
        <v>313</v>
      </c>
      <c r="E30" s="219">
        <v>3</v>
      </c>
      <c r="F30" s="220">
        <f t="shared" si="0"/>
        <v>0</v>
      </c>
      <c r="G30" s="220">
        <f t="shared" si="1"/>
        <v>0</v>
      </c>
      <c r="H30" s="221"/>
      <c r="I30" s="222">
        <f t="shared" si="2"/>
        <v>0</v>
      </c>
      <c r="J30" s="223"/>
      <c r="K30" s="224">
        <f t="shared" si="3"/>
        <v>0</v>
      </c>
      <c r="L30" s="225">
        <v>21</v>
      </c>
      <c r="M30" s="225">
        <f t="shared" si="4"/>
        <v>0</v>
      </c>
      <c r="N30" s="225"/>
      <c r="O30" s="225"/>
      <c r="P30" s="225"/>
      <c r="Q30" s="225"/>
      <c r="R30" s="225"/>
      <c r="S30" s="225"/>
      <c r="T30" s="225"/>
      <c r="U30" s="225"/>
      <c r="V30" s="225"/>
      <c r="W30" s="226"/>
      <c r="X30" s="227"/>
      <c r="Y30" s="227"/>
      <c r="Z30" s="227"/>
      <c r="AA30" s="227"/>
      <c r="AB30" s="227"/>
      <c r="AC30" s="227"/>
      <c r="AD30" s="228"/>
      <c r="AE30" s="227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</row>
    <row r="31" spans="1:59" customFormat="1" ht="10.5">
      <c r="A31" s="215">
        <v>23</v>
      </c>
      <c r="B31" s="216"/>
      <c r="C31" s="217" t="s">
        <v>856</v>
      </c>
      <c r="D31" s="218" t="s">
        <v>313</v>
      </c>
      <c r="E31" s="219">
        <v>30</v>
      </c>
      <c r="F31" s="220">
        <f t="shared" si="0"/>
        <v>0</v>
      </c>
      <c r="G31" s="220">
        <f t="shared" si="1"/>
        <v>0</v>
      </c>
      <c r="H31" s="221"/>
      <c r="I31" s="222">
        <f t="shared" si="2"/>
        <v>0</v>
      </c>
      <c r="J31" s="223"/>
      <c r="K31" s="224">
        <f t="shared" si="3"/>
        <v>0</v>
      </c>
      <c r="L31" s="225">
        <v>21</v>
      </c>
      <c r="M31" s="225">
        <f t="shared" si="4"/>
        <v>0</v>
      </c>
      <c r="N31" s="225"/>
      <c r="O31" s="225"/>
      <c r="P31" s="225"/>
      <c r="Q31" s="225"/>
      <c r="R31" s="225"/>
      <c r="S31" s="225"/>
      <c r="T31" s="225"/>
      <c r="U31" s="225"/>
      <c r="V31" s="225"/>
      <c r="W31" s="226"/>
      <c r="X31" s="227"/>
      <c r="Y31" s="227"/>
      <c r="Z31" s="227"/>
      <c r="AA31" s="227"/>
      <c r="AB31" s="227"/>
      <c r="AC31" s="227"/>
      <c r="AD31" s="228"/>
      <c r="AE31" s="227"/>
      <c r="AF31" s="228"/>
      <c r="AG31" s="228"/>
      <c r="AH31" s="228"/>
      <c r="AI31" s="228"/>
      <c r="AJ31" s="228"/>
      <c r="AK31" s="228"/>
      <c r="AL31" s="228"/>
      <c r="AM31" s="228"/>
      <c r="AN31" s="228"/>
      <c r="AO31" s="228"/>
      <c r="AP31" s="228"/>
      <c r="AQ31" s="228"/>
      <c r="AR31" s="228"/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</row>
    <row r="32" spans="1:59" customFormat="1" ht="10.5">
      <c r="A32" s="215">
        <v>24</v>
      </c>
      <c r="B32" s="216"/>
      <c r="C32" s="217" t="s">
        <v>857</v>
      </c>
      <c r="D32" s="218" t="s">
        <v>155</v>
      </c>
      <c r="E32" s="219">
        <v>39</v>
      </c>
      <c r="F32" s="220">
        <f t="shared" si="0"/>
        <v>0</v>
      </c>
      <c r="G32" s="220">
        <f t="shared" si="1"/>
        <v>0</v>
      </c>
      <c r="H32" s="221"/>
      <c r="I32" s="222">
        <f t="shared" si="2"/>
        <v>0</v>
      </c>
      <c r="J32" s="223"/>
      <c r="K32" s="224">
        <f t="shared" si="3"/>
        <v>0</v>
      </c>
      <c r="L32" s="225">
        <v>21</v>
      </c>
      <c r="M32" s="225">
        <f t="shared" si="4"/>
        <v>0</v>
      </c>
      <c r="N32" s="225"/>
      <c r="O32" s="225"/>
      <c r="P32" s="225"/>
      <c r="Q32" s="225"/>
      <c r="R32" s="225"/>
      <c r="S32" s="225"/>
      <c r="T32" s="225"/>
      <c r="U32" s="225"/>
      <c r="V32" s="225"/>
      <c r="W32" s="226"/>
      <c r="X32" s="227"/>
      <c r="Y32" s="227"/>
      <c r="Z32" s="227"/>
      <c r="AA32" s="227"/>
      <c r="AB32" s="227"/>
      <c r="AC32" s="227"/>
      <c r="AD32" s="228"/>
      <c r="AE32" s="227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8"/>
      <c r="AQ32" s="228"/>
      <c r="AR32" s="228"/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</row>
    <row r="33" spans="1:60" customFormat="1" ht="10.5" outlineLevel="1">
      <c r="A33" s="215">
        <v>25</v>
      </c>
      <c r="B33" s="216" t="s">
        <v>858</v>
      </c>
      <c r="C33" s="217" t="s">
        <v>859</v>
      </c>
      <c r="D33" s="218" t="s">
        <v>155</v>
      </c>
      <c r="E33" s="219">
        <v>8</v>
      </c>
      <c r="F33" s="220">
        <f t="shared" si="0"/>
        <v>0</v>
      </c>
      <c r="G33" s="220">
        <f t="shared" si="1"/>
        <v>0</v>
      </c>
      <c r="H33" s="221"/>
      <c r="I33" s="222">
        <f t="shared" si="2"/>
        <v>0</v>
      </c>
      <c r="J33" s="223"/>
      <c r="K33" s="224">
        <f t="shared" si="3"/>
        <v>0</v>
      </c>
      <c r="L33" s="225">
        <v>21</v>
      </c>
      <c r="M33" s="225">
        <f t="shared" si="4"/>
        <v>0</v>
      </c>
      <c r="N33" s="225"/>
      <c r="O33" s="225"/>
      <c r="P33" s="225"/>
      <c r="Q33" s="225"/>
      <c r="R33" s="225"/>
      <c r="S33" s="225"/>
      <c r="T33" s="225"/>
      <c r="U33" s="225"/>
      <c r="V33" s="225"/>
      <c r="W33" s="226"/>
      <c r="X33" s="227"/>
      <c r="Y33" s="227"/>
      <c r="Z33" s="227"/>
      <c r="AA33" s="227"/>
      <c r="AB33" s="227"/>
      <c r="AC33" s="227"/>
      <c r="AD33" s="228"/>
      <c r="AE33" s="227"/>
      <c r="AF33" s="228"/>
      <c r="AG33" s="228"/>
      <c r="AH33" s="228"/>
      <c r="AI33" s="228"/>
      <c r="AJ33" s="228"/>
      <c r="AK33" s="228"/>
      <c r="AL33" s="228"/>
      <c r="AM33" s="228"/>
      <c r="AN33" s="228"/>
      <c r="AO33" s="228"/>
      <c r="AP33" s="228"/>
      <c r="AQ33" s="228"/>
      <c r="AR33" s="228"/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</row>
    <row r="34" spans="1:60" customFormat="1" ht="10.5" outlineLevel="1">
      <c r="A34" s="215">
        <v>26</v>
      </c>
      <c r="B34" s="216" t="s">
        <v>860</v>
      </c>
      <c r="C34" s="217" t="s">
        <v>861</v>
      </c>
      <c r="D34" s="218" t="s">
        <v>452</v>
      </c>
      <c r="E34" s="219">
        <v>75</v>
      </c>
      <c r="F34" s="220">
        <f t="shared" si="0"/>
        <v>0</v>
      </c>
      <c r="G34" s="220">
        <f t="shared" si="1"/>
        <v>0</v>
      </c>
      <c r="H34" s="221"/>
      <c r="I34" s="222">
        <f t="shared" si="2"/>
        <v>0</v>
      </c>
      <c r="J34" s="223"/>
      <c r="K34" s="224">
        <f t="shared" si="3"/>
        <v>0</v>
      </c>
      <c r="L34" s="225">
        <v>21</v>
      </c>
      <c r="M34" s="225">
        <f t="shared" si="4"/>
        <v>0</v>
      </c>
      <c r="N34" s="225"/>
      <c r="O34" s="225"/>
      <c r="P34" s="225"/>
      <c r="Q34" s="225"/>
      <c r="R34" s="225"/>
      <c r="S34" s="225"/>
      <c r="T34" s="225"/>
      <c r="U34" s="225"/>
      <c r="V34" s="225"/>
      <c r="W34" s="226"/>
      <c r="X34" s="227"/>
      <c r="Y34" s="227"/>
      <c r="Z34" s="227"/>
      <c r="AA34" s="227"/>
      <c r="AB34" s="227"/>
      <c r="AC34" s="227"/>
      <c r="AD34" s="228"/>
      <c r="AE34" s="227"/>
      <c r="AF34" s="228"/>
      <c r="AG34" s="228"/>
      <c r="AH34" s="228"/>
      <c r="AI34" s="228"/>
      <c r="AJ34" s="228"/>
      <c r="AK34" s="228"/>
      <c r="AL34" s="228"/>
      <c r="AM34" s="228"/>
      <c r="AN34" s="228"/>
      <c r="AO34" s="228"/>
      <c r="AP34" s="228"/>
      <c r="AQ34" s="228"/>
      <c r="AR34" s="228"/>
      <c r="AS34" s="228"/>
      <c r="AT34" s="228"/>
      <c r="AU34" s="228"/>
      <c r="AV34" s="228"/>
      <c r="AW34" s="228"/>
      <c r="AX34" s="228"/>
      <c r="AY34" s="228"/>
      <c r="AZ34" s="228"/>
      <c r="BA34" s="228"/>
      <c r="BB34" s="228"/>
      <c r="BC34" s="228"/>
      <c r="BD34" s="228"/>
      <c r="BE34" s="228"/>
      <c r="BF34" s="228"/>
      <c r="BG34" s="228"/>
    </row>
    <row r="35" spans="1:60" customFormat="1" ht="10.5" outlineLevel="1">
      <c r="A35" s="215">
        <v>27</v>
      </c>
      <c r="B35" s="216"/>
      <c r="C35" s="217" t="s">
        <v>862</v>
      </c>
      <c r="D35" s="218" t="s">
        <v>452</v>
      </c>
      <c r="E35" s="219">
        <v>40</v>
      </c>
      <c r="F35" s="220">
        <f t="shared" si="0"/>
        <v>0</v>
      </c>
      <c r="G35" s="220">
        <f t="shared" si="1"/>
        <v>0</v>
      </c>
      <c r="H35" s="221"/>
      <c r="I35" s="222">
        <f t="shared" si="2"/>
        <v>0</v>
      </c>
      <c r="J35" s="223"/>
      <c r="K35" s="224">
        <f t="shared" si="3"/>
        <v>0</v>
      </c>
      <c r="L35" s="225">
        <v>21</v>
      </c>
      <c r="M35" s="225">
        <f t="shared" si="4"/>
        <v>0</v>
      </c>
      <c r="N35" s="225"/>
      <c r="O35" s="225"/>
      <c r="P35" s="225"/>
      <c r="Q35" s="225"/>
      <c r="R35" s="225"/>
      <c r="S35" s="225"/>
      <c r="T35" s="225"/>
      <c r="U35" s="225"/>
      <c r="V35" s="225"/>
      <c r="W35" s="226"/>
      <c r="X35" s="227"/>
      <c r="Y35" s="227"/>
      <c r="Z35" s="227"/>
      <c r="AA35" s="227"/>
      <c r="AB35" s="227"/>
      <c r="AC35" s="227"/>
      <c r="AD35" s="228"/>
      <c r="AE35" s="227"/>
      <c r="AF35" s="228"/>
      <c r="AG35" s="228"/>
      <c r="AH35" s="228"/>
      <c r="AI35" s="228"/>
      <c r="AJ35" s="228"/>
      <c r="AK35" s="228"/>
      <c r="AL35" s="228"/>
      <c r="AM35" s="228"/>
      <c r="AN35" s="228"/>
      <c r="AO35" s="228"/>
      <c r="AP35" s="228"/>
      <c r="AQ35" s="228"/>
      <c r="AR35" s="228"/>
      <c r="AS35" s="228"/>
      <c r="AT35" s="228"/>
      <c r="AU35" s="228"/>
      <c r="AV35" s="228"/>
      <c r="AW35" s="228"/>
      <c r="AX35" s="228"/>
      <c r="AY35" s="228"/>
      <c r="AZ35" s="228"/>
      <c r="BA35" s="228"/>
      <c r="BB35" s="228"/>
      <c r="BC35" s="228"/>
      <c r="BD35" s="228"/>
      <c r="BE35" s="228"/>
      <c r="BF35" s="228"/>
      <c r="BG35" s="228"/>
    </row>
    <row r="36" spans="1:60" customFormat="1" ht="10.5" outlineLevel="1">
      <c r="A36" s="215">
        <v>28</v>
      </c>
      <c r="B36" s="216"/>
      <c r="C36" s="217" t="s">
        <v>863</v>
      </c>
      <c r="D36" s="218" t="s">
        <v>313</v>
      </c>
      <c r="E36" s="219">
        <v>1</v>
      </c>
      <c r="F36" s="220">
        <f t="shared" si="0"/>
        <v>0</v>
      </c>
      <c r="G36" s="220">
        <f t="shared" si="1"/>
        <v>0</v>
      </c>
      <c r="H36" s="221"/>
      <c r="I36" s="222">
        <f t="shared" si="2"/>
        <v>0</v>
      </c>
      <c r="J36" s="223"/>
      <c r="K36" s="224">
        <f t="shared" si="3"/>
        <v>0</v>
      </c>
      <c r="L36" s="225">
        <v>21</v>
      </c>
      <c r="M36" s="225">
        <f t="shared" si="4"/>
        <v>0</v>
      </c>
      <c r="N36" s="225"/>
      <c r="O36" s="225"/>
      <c r="P36" s="225"/>
      <c r="Q36" s="225"/>
      <c r="R36" s="225"/>
      <c r="S36" s="225"/>
      <c r="T36" s="225"/>
      <c r="U36" s="225"/>
      <c r="V36" s="225"/>
      <c r="W36" s="226"/>
      <c r="X36" s="227"/>
      <c r="Y36" s="227"/>
      <c r="Z36" s="227"/>
      <c r="AA36" s="227"/>
      <c r="AB36" s="227"/>
      <c r="AC36" s="227"/>
      <c r="AD36" s="228"/>
      <c r="AE36" s="227"/>
      <c r="AF36" s="228"/>
      <c r="AG36" s="228"/>
      <c r="AH36" s="228"/>
      <c r="AI36" s="228"/>
      <c r="AJ36" s="228"/>
      <c r="AK36" s="228"/>
      <c r="AL36" s="228"/>
      <c r="AM36" s="228"/>
      <c r="AN36" s="228"/>
      <c r="AO36" s="228"/>
      <c r="AP36" s="228"/>
      <c r="AQ36" s="228"/>
      <c r="AR36" s="228"/>
      <c r="AS36" s="228"/>
      <c r="AT36" s="228"/>
      <c r="AU36" s="228"/>
      <c r="AV36" s="228"/>
      <c r="AW36" s="228"/>
      <c r="AX36" s="228"/>
      <c r="AY36" s="228"/>
      <c r="AZ36" s="228"/>
      <c r="BA36" s="228"/>
      <c r="BB36" s="228"/>
      <c r="BC36" s="228"/>
      <c r="BD36" s="228"/>
      <c r="BE36" s="228"/>
      <c r="BF36" s="228"/>
      <c r="BG36" s="228"/>
    </row>
    <row r="37" spans="1:60" customFormat="1" ht="10.5" outlineLevel="1">
      <c r="A37" s="215">
        <v>29</v>
      </c>
      <c r="B37" s="216" t="s">
        <v>864</v>
      </c>
      <c r="C37" s="217" t="s">
        <v>865</v>
      </c>
      <c r="D37" s="218" t="s">
        <v>155</v>
      </c>
      <c r="E37" s="219">
        <v>8</v>
      </c>
      <c r="F37" s="220">
        <f t="shared" si="0"/>
        <v>0</v>
      </c>
      <c r="G37" s="220">
        <f t="shared" si="1"/>
        <v>0</v>
      </c>
      <c r="H37" s="221"/>
      <c r="I37" s="222">
        <f t="shared" si="2"/>
        <v>0</v>
      </c>
      <c r="J37" s="223"/>
      <c r="K37" s="224">
        <f t="shared" si="3"/>
        <v>0</v>
      </c>
      <c r="L37" s="225">
        <v>21</v>
      </c>
      <c r="M37" s="225">
        <f t="shared" si="4"/>
        <v>0</v>
      </c>
      <c r="N37" s="225"/>
      <c r="O37" s="225"/>
      <c r="P37" s="225"/>
      <c r="Q37" s="225"/>
      <c r="R37" s="225"/>
      <c r="S37" s="225"/>
      <c r="T37" s="225"/>
      <c r="U37" s="225"/>
      <c r="V37" s="225"/>
      <c r="W37" s="226"/>
      <c r="X37" s="227"/>
      <c r="Y37" s="227"/>
      <c r="Z37" s="227"/>
      <c r="AA37" s="227"/>
      <c r="AB37" s="227"/>
      <c r="AC37" s="227"/>
      <c r="AD37" s="228"/>
      <c r="AE37" s="227"/>
      <c r="AF37" s="228"/>
      <c r="AG37" s="228"/>
      <c r="AH37" s="228"/>
      <c r="AI37" s="228"/>
      <c r="AJ37" s="228"/>
      <c r="AK37" s="228"/>
      <c r="AL37" s="228"/>
      <c r="AM37" s="228"/>
      <c r="AN37" s="228"/>
      <c r="AO37" s="228"/>
      <c r="AP37" s="228"/>
      <c r="AQ37" s="228"/>
      <c r="AR37" s="228"/>
      <c r="AS37" s="228"/>
      <c r="AT37" s="228"/>
      <c r="AU37" s="228"/>
      <c r="AV37" s="228"/>
      <c r="AW37" s="228"/>
      <c r="AX37" s="228"/>
      <c r="AY37" s="228"/>
      <c r="AZ37" s="228"/>
      <c r="BA37" s="228"/>
      <c r="BB37" s="228"/>
      <c r="BC37" s="228"/>
      <c r="BD37" s="228"/>
      <c r="BE37" s="228"/>
      <c r="BF37" s="228"/>
      <c r="BG37" s="228"/>
    </row>
    <row r="38" spans="1:60">
      <c r="A38" s="206" t="s">
        <v>831</v>
      </c>
      <c r="B38" s="207" t="s">
        <v>866</v>
      </c>
      <c r="C38" s="208" t="s">
        <v>867</v>
      </c>
      <c r="D38" s="209"/>
      <c r="E38" s="210"/>
      <c r="F38" s="211"/>
      <c r="G38" s="211">
        <f>SUM(G39:G54)</f>
        <v>0</v>
      </c>
      <c r="H38" s="211"/>
      <c r="I38" s="212">
        <f>SUM(I39:I54)</f>
        <v>0</v>
      </c>
      <c r="J38" s="211"/>
      <c r="K38" s="213">
        <f>SUM(K39:K54)</f>
        <v>0</v>
      </c>
      <c r="L38" s="214"/>
      <c r="M38" s="214">
        <f>SUM(M39:M54)</f>
        <v>0</v>
      </c>
      <c r="N38" s="225"/>
    </row>
    <row r="39" spans="1:60" customFormat="1" ht="21" outlineLevel="1">
      <c r="A39" s="215">
        <v>30</v>
      </c>
      <c r="B39" s="216" t="s">
        <v>868</v>
      </c>
      <c r="C39" s="217" t="s">
        <v>869</v>
      </c>
      <c r="D39" s="218" t="s">
        <v>870</v>
      </c>
      <c r="E39" s="219">
        <v>7.4999999999999997E-2</v>
      </c>
      <c r="F39" s="220">
        <f t="shared" si="0"/>
        <v>0</v>
      </c>
      <c r="G39" s="220">
        <f t="shared" si="1"/>
        <v>0</v>
      </c>
      <c r="H39" s="221"/>
      <c r="I39" s="222">
        <f t="shared" si="2"/>
        <v>0</v>
      </c>
      <c r="J39" s="223"/>
      <c r="K39" s="224">
        <f t="shared" si="3"/>
        <v>0</v>
      </c>
      <c r="L39" s="225">
        <v>21</v>
      </c>
      <c r="M39" s="225">
        <f t="shared" si="4"/>
        <v>0</v>
      </c>
      <c r="N39" s="225"/>
      <c r="O39" s="225"/>
      <c r="P39" s="225"/>
      <c r="Q39" s="225"/>
      <c r="R39" s="225"/>
      <c r="S39" s="225"/>
      <c r="T39" s="225"/>
      <c r="U39" s="225"/>
      <c r="V39" s="225"/>
      <c r="W39" s="226"/>
      <c r="X39" s="227"/>
      <c r="Y39" s="227"/>
      <c r="Z39" s="227"/>
      <c r="AA39" s="227"/>
      <c r="AB39" s="227"/>
      <c r="AC39" s="227"/>
      <c r="AD39" s="228"/>
      <c r="AE39" s="227"/>
      <c r="AF39" s="228"/>
      <c r="AG39" s="228"/>
      <c r="AH39" s="228"/>
      <c r="AI39" s="228"/>
      <c r="AJ39" s="228"/>
      <c r="AK39" s="228"/>
      <c r="AL39" s="228"/>
      <c r="AM39" s="228"/>
      <c r="AN39" s="228"/>
      <c r="AO39" s="228"/>
      <c r="AP39" s="228"/>
      <c r="AQ39" s="228"/>
      <c r="AR39" s="228"/>
      <c r="AS39" s="228"/>
      <c r="AT39" s="228"/>
      <c r="AU39" s="228"/>
      <c r="AV39" s="228"/>
      <c r="AW39" s="228"/>
      <c r="AX39" s="228"/>
      <c r="AY39" s="228"/>
      <c r="AZ39" s="228"/>
      <c r="BA39" s="228"/>
      <c r="BB39" s="228"/>
      <c r="BC39" s="228"/>
      <c r="BD39" s="228"/>
      <c r="BE39" s="228"/>
      <c r="BF39" s="228"/>
      <c r="BG39" s="228"/>
    </row>
    <row r="40" spans="1:60" customFormat="1" ht="10.5" outlineLevel="1">
      <c r="A40" s="215">
        <v>31</v>
      </c>
      <c r="B40" s="216" t="s">
        <v>871</v>
      </c>
      <c r="C40" s="217" t="s">
        <v>872</v>
      </c>
      <c r="D40" s="218" t="s">
        <v>160</v>
      </c>
      <c r="E40" s="219">
        <v>0.25</v>
      </c>
      <c r="F40" s="220">
        <f t="shared" si="0"/>
        <v>0</v>
      </c>
      <c r="G40" s="220">
        <f t="shared" si="1"/>
        <v>0</v>
      </c>
      <c r="H40" s="221"/>
      <c r="I40" s="222">
        <f t="shared" si="2"/>
        <v>0</v>
      </c>
      <c r="J40" s="223"/>
      <c r="K40" s="224">
        <f t="shared" si="3"/>
        <v>0</v>
      </c>
      <c r="L40" s="225">
        <v>21</v>
      </c>
      <c r="M40" s="225">
        <f t="shared" si="4"/>
        <v>0</v>
      </c>
      <c r="N40" s="225"/>
      <c r="O40" s="225"/>
      <c r="P40" s="225"/>
      <c r="Q40" s="225"/>
      <c r="R40" s="225"/>
      <c r="S40" s="225"/>
      <c r="T40" s="225"/>
      <c r="U40" s="225"/>
      <c r="V40" s="225"/>
      <c r="W40" s="226"/>
      <c r="X40" s="227"/>
      <c r="Y40" s="227"/>
      <c r="Z40" s="227"/>
      <c r="AA40" s="227"/>
      <c r="AB40" s="227"/>
      <c r="AC40" s="227"/>
      <c r="AD40" s="228"/>
      <c r="AE40" s="227"/>
      <c r="AF40" s="228"/>
      <c r="AG40" s="228"/>
      <c r="AH40" s="228"/>
      <c r="AI40" s="228"/>
      <c r="AJ40" s="228"/>
      <c r="AK40" s="228"/>
      <c r="AL40" s="228"/>
      <c r="AM40" s="228"/>
      <c r="AN40" s="228"/>
      <c r="AO40" s="228"/>
      <c r="AP40" s="228"/>
      <c r="AQ40" s="228"/>
      <c r="AR40" s="228"/>
      <c r="AS40" s="228"/>
      <c r="AT40" s="228"/>
      <c r="AU40" s="228"/>
      <c r="AV40" s="228"/>
      <c r="AW40" s="228"/>
      <c r="AX40" s="228"/>
      <c r="AY40" s="228"/>
      <c r="AZ40" s="228"/>
      <c r="BA40" s="228"/>
      <c r="BB40" s="228"/>
      <c r="BC40" s="228"/>
      <c r="BD40" s="228"/>
      <c r="BE40" s="228"/>
      <c r="BF40" s="228"/>
      <c r="BG40" s="228"/>
    </row>
    <row r="41" spans="1:60" customFormat="1" ht="10.5" outlineLevel="1">
      <c r="A41" s="215">
        <v>32</v>
      </c>
      <c r="B41" s="216"/>
      <c r="C41" s="217" t="s">
        <v>873</v>
      </c>
      <c r="D41" s="218" t="s">
        <v>313</v>
      </c>
      <c r="E41" s="219">
        <v>2</v>
      </c>
      <c r="F41" s="220">
        <f t="shared" si="0"/>
        <v>0</v>
      </c>
      <c r="G41" s="220">
        <f t="shared" si="1"/>
        <v>0</v>
      </c>
      <c r="H41" s="221"/>
      <c r="I41" s="222">
        <f t="shared" si="2"/>
        <v>0</v>
      </c>
      <c r="J41" s="223"/>
      <c r="K41" s="224">
        <f t="shared" si="3"/>
        <v>0</v>
      </c>
      <c r="L41" s="225">
        <v>21</v>
      </c>
      <c r="M41" s="225">
        <f t="shared" si="4"/>
        <v>0</v>
      </c>
      <c r="N41" s="225"/>
      <c r="O41" s="225"/>
      <c r="P41" s="225"/>
      <c r="Q41" s="225"/>
      <c r="R41" s="225"/>
      <c r="S41" s="225"/>
      <c r="T41" s="225"/>
      <c r="U41" s="225"/>
      <c r="V41" s="225"/>
      <c r="W41" s="226"/>
      <c r="X41" s="227"/>
      <c r="Y41" s="227"/>
      <c r="Z41" s="227"/>
      <c r="AA41" s="227"/>
      <c r="AB41" s="227"/>
      <c r="AC41" s="227"/>
      <c r="AD41" s="228"/>
      <c r="AE41" s="227"/>
      <c r="AF41" s="228"/>
      <c r="AG41" s="228"/>
      <c r="AH41" s="228"/>
      <c r="AI41" s="228"/>
      <c r="AJ41" s="228"/>
      <c r="AK41" s="228"/>
      <c r="AL41" s="228"/>
      <c r="AM41" s="228"/>
      <c r="AN41" s="228"/>
      <c r="AO41" s="228"/>
      <c r="AP41" s="228"/>
      <c r="AQ41" s="228"/>
      <c r="AR41" s="228"/>
      <c r="AS41" s="228"/>
      <c r="AT41" s="228"/>
      <c r="AU41" s="228"/>
      <c r="AV41" s="228"/>
      <c r="AW41" s="228"/>
      <c r="AX41" s="228"/>
      <c r="AY41" s="228"/>
      <c r="AZ41" s="228"/>
      <c r="BA41" s="228"/>
      <c r="BB41" s="228"/>
      <c r="BC41" s="228"/>
      <c r="BD41" s="228"/>
      <c r="BE41" s="228"/>
      <c r="BF41" s="228"/>
      <c r="BG41" s="228"/>
    </row>
    <row r="42" spans="1:60" customFormat="1" ht="10.5" outlineLevel="1">
      <c r="A42" s="215">
        <v>33</v>
      </c>
      <c r="B42" s="216"/>
      <c r="C42" s="217" t="s">
        <v>874</v>
      </c>
      <c r="D42" s="218" t="s">
        <v>160</v>
      </c>
      <c r="E42" s="219">
        <v>1.2</v>
      </c>
      <c r="F42" s="220">
        <f t="shared" si="0"/>
        <v>0</v>
      </c>
      <c r="G42" s="220">
        <f t="shared" si="1"/>
        <v>0</v>
      </c>
      <c r="H42" s="221"/>
      <c r="I42" s="222">
        <f t="shared" si="2"/>
        <v>0</v>
      </c>
      <c r="J42" s="223"/>
      <c r="K42" s="224">
        <f t="shared" si="3"/>
        <v>0</v>
      </c>
      <c r="L42" s="225">
        <v>21</v>
      </c>
      <c r="M42" s="225">
        <f t="shared" si="4"/>
        <v>0</v>
      </c>
      <c r="N42" s="225"/>
      <c r="O42" s="225"/>
      <c r="P42" s="225"/>
      <c r="Q42" s="225"/>
      <c r="R42" s="225"/>
      <c r="S42" s="225"/>
      <c r="T42" s="225"/>
      <c r="U42" s="225"/>
      <c r="V42" s="225"/>
      <c r="W42" s="226"/>
      <c r="X42" s="227"/>
      <c r="Y42" s="227"/>
      <c r="Z42" s="227"/>
      <c r="AA42" s="227"/>
      <c r="AB42" s="227"/>
      <c r="AC42" s="227"/>
      <c r="AD42" s="228"/>
      <c r="AE42" s="227"/>
      <c r="AF42" s="228"/>
      <c r="AG42" s="228"/>
      <c r="AH42" s="228"/>
      <c r="AI42" s="228"/>
      <c r="AJ42" s="228"/>
      <c r="AK42" s="228"/>
      <c r="AL42" s="228"/>
      <c r="AM42" s="228"/>
      <c r="AN42" s="228"/>
      <c r="AO42" s="228"/>
      <c r="AP42" s="228"/>
      <c r="AQ42" s="228"/>
      <c r="AR42" s="228"/>
      <c r="AS42" s="228"/>
      <c r="AT42" s="228"/>
      <c r="AU42" s="228"/>
      <c r="AV42" s="228"/>
      <c r="AW42" s="228"/>
      <c r="AX42" s="228"/>
      <c r="AY42" s="228"/>
      <c r="AZ42" s="228"/>
      <c r="BA42" s="228"/>
      <c r="BB42" s="228"/>
      <c r="BC42" s="228"/>
      <c r="BD42" s="228"/>
      <c r="BE42" s="228"/>
      <c r="BF42" s="228"/>
      <c r="BG42" s="228"/>
    </row>
    <row r="43" spans="1:60" customFormat="1" ht="10.5" outlineLevel="1">
      <c r="A43" s="215">
        <v>34</v>
      </c>
      <c r="B43" s="216"/>
      <c r="C43" s="217" t="s">
        <v>875</v>
      </c>
      <c r="D43" s="218" t="s">
        <v>313</v>
      </c>
      <c r="E43" s="219">
        <v>3</v>
      </c>
      <c r="F43" s="220">
        <f t="shared" si="0"/>
        <v>0</v>
      </c>
      <c r="G43" s="220">
        <f t="shared" si="1"/>
        <v>0</v>
      </c>
      <c r="H43" s="221"/>
      <c r="I43" s="222">
        <f t="shared" si="2"/>
        <v>0</v>
      </c>
      <c r="J43" s="223"/>
      <c r="K43" s="224">
        <f t="shared" si="3"/>
        <v>0</v>
      </c>
      <c r="L43" s="225">
        <v>21</v>
      </c>
      <c r="M43" s="225">
        <f t="shared" si="4"/>
        <v>0</v>
      </c>
      <c r="N43" s="225"/>
      <c r="O43" s="225"/>
      <c r="P43" s="225"/>
      <c r="Q43" s="225"/>
      <c r="R43" s="225"/>
      <c r="S43" s="225"/>
      <c r="T43" s="225"/>
      <c r="U43" s="225"/>
      <c r="V43" s="225"/>
      <c r="W43" s="226"/>
      <c r="X43" s="227"/>
      <c r="Y43" s="227"/>
      <c r="Z43" s="227"/>
      <c r="AA43" s="227"/>
      <c r="AB43" s="227"/>
      <c r="AC43" s="227"/>
      <c r="AD43" s="228"/>
      <c r="AE43" s="227"/>
      <c r="AF43" s="228"/>
      <c r="AG43" s="228"/>
      <c r="AH43" s="228"/>
      <c r="AI43" s="228"/>
      <c r="AJ43" s="228"/>
      <c r="AK43" s="228"/>
      <c r="AL43" s="228"/>
      <c r="AM43" s="228"/>
      <c r="AN43" s="228"/>
      <c r="AO43" s="228"/>
      <c r="AP43" s="228"/>
      <c r="AQ43" s="228"/>
      <c r="AR43" s="228"/>
      <c r="AS43" s="228"/>
      <c r="AT43" s="228"/>
      <c r="AU43" s="228"/>
      <c r="AV43" s="228"/>
      <c r="AW43" s="228"/>
      <c r="AX43" s="228"/>
      <c r="AY43" s="228"/>
      <c r="AZ43" s="228"/>
      <c r="BA43" s="228"/>
      <c r="BB43" s="228"/>
      <c r="BC43" s="228"/>
      <c r="BD43" s="228"/>
      <c r="BE43" s="228"/>
      <c r="BF43" s="228"/>
      <c r="BG43" s="228"/>
    </row>
    <row r="44" spans="1:60" customFormat="1" ht="10.5" outlineLevel="1">
      <c r="A44" s="215">
        <v>35</v>
      </c>
      <c r="B44" s="216" t="s">
        <v>876</v>
      </c>
      <c r="C44" s="217" t="s">
        <v>877</v>
      </c>
      <c r="D44" s="218" t="s">
        <v>452</v>
      </c>
      <c r="E44" s="219">
        <v>80</v>
      </c>
      <c r="F44" s="220">
        <f t="shared" si="0"/>
        <v>0</v>
      </c>
      <c r="G44" s="220">
        <f t="shared" ref="G44:G48" si="5">ROUND(E44*F44,2)</f>
        <v>0</v>
      </c>
      <c r="H44" s="223"/>
      <c r="I44" s="220">
        <f t="shared" si="2"/>
        <v>0</v>
      </c>
      <c r="J44" s="223"/>
      <c r="K44" s="224">
        <f t="shared" si="3"/>
        <v>0</v>
      </c>
      <c r="L44" s="225">
        <v>21</v>
      </c>
      <c r="M44" s="225">
        <f t="shared" si="4"/>
        <v>0</v>
      </c>
      <c r="N44" s="225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8"/>
      <c r="AM44" s="228"/>
      <c r="AN44" s="228"/>
      <c r="AO44" s="228"/>
      <c r="AP44" s="228"/>
      <c r="AQ44" s="228"/>
      <c r="AR44" s="228"/>
      <c r="AS44" s="228"/>
      <c r="AT44" s="228"/>
      <c r="AU44" s="228"/>
      <c r="AV44" s="228"/>
      <c r="AW44" s="228"/>
      <c r="AX44" s="228"/>
    </row>
    <row r="45" spans="1:60" customFormat="1" ht="21" outlineLevel="1">
      <c r="A45" s="215">
        <v>36</v>
      </c>
      <c r="B45" s="216" t="s">
        <v>878</v>
      </c>
      <c r="C45" s="217" t="s">
        <v>879</v>
      </c>
      <c r="D45" s="218" t="s">
        <v>452</v>
      </c>
      <c r="E45" s="219">
        <v>80</v>
      </c>
      <c r="F45" s="220">
        <f t="shared" si="0"/>
        <v>0</v>
      </c>
      <c r="G45" s="220">
        <f t="shared" si="5"/>
        <v>0</v>
      </c>
      <c r="H45" s="223"/>
      <c r="I45" s="220">
        <f t="shared" si="2"/>
        <v>0</v>
      </c>
      <c r="J45" s="223"/>
      <c r="K45" s="224">
        <f t="shared" si="3"/>
        <v>0</v>
      </c>
      <c r="L45" s="225">
        <v>21</v>
      </c>
      <c r="M45" s="225">
        <f t="shared" si="4"/>
        <v>0</v>
      </c>
      <c r="N45" s="225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  <c r="AT45" s="228"/>
      <c r="AU45" s="228"/>
      <c r="AV45" s="228"/>
      <c r="AW45" s="228"/>
      <c r="AX45" s="228"/>
    </row>
    <row r="46" spans="1:60" customFormat="1" ht="10.5" outlineLevel="1">
      <c r="A46" s="215">
        <v>37</v>
      </c>
      <c r="B46" s="216" t="s">
        <v>880</v>
      </c>
      <c r="C46" s="217" t="s">
        <v>881</v>
      </c>
      <c r="D46" s="218" t="s">
        <v>452</v>
      </c>
      <c r="E46" s="219">
        <v>80</v>
      </c>
      <c r="F46" s="220">
        <f t="shared" si="0"/>
        <v>0</v>
      </c>
      <c r="G46" s="220">
        <f t="shared" si="5"/>
        <v>0</v>
      </c>
      <c r="H46" s="223"/>
      <c r="I46" s="220">
        <f t="shared" si="2"/>
        <v>0</v>
      </c>
      <c r="J46" s="223"/>
      <c r="K46" s="224">
        <f t="shared" si="3"/>
        <v>0</v>
      </c>
      <c r="L46" s="225">
        <v>21</v>
      </c>
      <c r="M46" s="225">
        <f t="shared" si="4"/>
        <v>0</v>
      </c>
      <c r="N46" s="225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8"/>
      <c r="AO46" s="228"/>
      <c r="AP46" s="228"/>
      <c r="AQ46" s="228"/>
      <c r="AR46" s="228"/>
      <c r="AS46" s="228"/>
      <c r="AT46" s="228"/>
      <c r="AU46" s="228"/>
      <c r="AV46" s="228"/>
      <c r="AW46" s="228"/>
      <c r="AX46" s="228"/>
    </row>
    <row r="47" spans="1:60" customFormat="1" ht="10.5" outlineLevel="1">
      <c r="A47" s="215">
        <v>38</v>
      </c>
      <c r="B47" s="216" t="s">
        <v>882</v>
      </c>
      <c r="C47" s="217" t="s">
        <v>883</v>
      </c>
      <c r="D47" s="218" t="s">
        <v>452</v>
      </c>
      <c r="E47" s="219">
        <v>80</v>
      </c>
      <c r="F47" s="220">
        <f t="shared" si="0"/>
        <v>0</v>
      </c>
      <c r="G47" s="220">
        <f t="shared" si="5"/>
        <v>0</v>
      </c>
      <c r="H47" s="223"/>
      <c r="I47" s="220">
        <f t="shared" si="2"/>
        <v>0</v>
      </c>
      <c r="J47" s="223"/>
      <c r="K47" s="224">
        <f t="shared" si="3"/>
        <v>0</v>
      </c>
      <c r="L47" s="225">
        <v>21</v>
      </c>
      <c r="M47" s="225">
        <f t="shared" si="4"/>
        <v>0</v>
      </c>
      <c r="N47" s="225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  <c r="AV47" s="228"/>
      <c r="AW47" s="228"/>
      <c r="AX47" s="228"/>
    </row>
    <row r="48" spans="1:60" customFormat="1" ht="10.5" outlineLevel="1">
      <c r="A48" s="215">
        <v>39</v>
      </c>
      <c r="B48" s="216" t="s">
        <v>884</v>
      </c>
      <c r="C48" s="217" t="s">
        <v>885</v>
      </c>
      <c r="D48" s="218" t="s">
        <v>452</v>
      </c>
      <c r="E48" s="219">
        <v>5</v>
      </c>
      <c r="F48" s="220">
        <f t="shared" si="0"/>
        <v>0</v>
      </c>
      <c r="G48" s="220">
        <f t="shared" si="5"/>
        <v>0</v>
      </c>
      <c r="H48" s="223"/>
      <c r="I48" s="220">
        <f t="shared" si="2"/>
        <v>0</v>
      </c>
      <c r="J48" s="223"/>
      <c r="K48" s="224">
        <f t="shared" si="3"/>
        <v>0</v>
      </c>
      <c r="L48" s="225">
        <v>21</v>
      </c>
      <c r="M48" s="225">
        <f t="shared" si="4"/>
        <v>0</v>
      </c>
      <c r="N48" s="225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8"/>
      <c r="AO48" s="228"/>
      <c r="AP48" s="228"/>
      <c r="AQ48" s="228"/>
      <c r="AR48" s="228"/>
      <c r="AS48" s="228"/>
      <c r="AT48" s="228"/>
      <c r="AU48" s="228"/>
      <c r="AV48" s="228"/>
      <c r="AW48" s="228"/>
      <c r="AX48" s="228"/>
      <c r="AY48" s="228"/>
      <c r="AZ48" s="228"/>
      <c r="BA48" s="228"/>
      <c r="BB48" s="228"/>
      <c r="BC48" s="228"/>
      <c r="BD48" s="228"/>
      <c r="BE48" s="228"/>
      <c r="BF48" s="228"/>
      <c r="BG48" s="228"/>
      <c r="BH48" s="228"/>
    </row>
    <row r="49" spans="1:60" customFormat="1" ht="10.5" outlineLevel="1">
      <c r="A49" s="215">
        <v>40</v>
      </c>
      <c r="B49" s="216" t="s">
        <v>886</v>
      </c>
      <c r="C49" s="217" t="s">
        <v>887</v>
      </c>
      <c r="D49" s="218" t="s">
        <v>133</v>
      </c>
      <c r="E49" s="219">
        <v>2.5</v>
      </c>
      <c r="F49" s="220">
        <f>H49+J49</f>
        <v>0</v>
      </c>
      <c r="G49" s="220">
        <f>ROUND(E49*F49,2)</f>
        <v>0</v>
      </c>
      <c r="H49" s="223"/>
      <c r="I49" s="220">
        <f>ROUND(E49*H49,2)</f>
        <v>0</v>
      </c>
      <c r="J49" s="223"/>
      <c r="K49" s="224">
        <f>ROUND(E49*J49,2)</f>
        <v>0</v>
      </c>
      <c r="L49" s="225">
        <v>21</v>
      </c>
      <c r="M49" s="225">
        <f t="shared" si="4"/>
        <v>0</v>
      </c>
      <c r="N49" s="225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  <c r="AO49" s="228"/>
      <c r="AP49" s="228"/>
      <c r="AQ49" s="228"/>
      <c r="AR49" s="228"/>
      <c r="AS49" s="228"/>
      <c r="AT49" s="228"/>
      <c r="AU49" s="228"/>
      <c r="AV49" s="228"/>
      <c r="AW49" s="228"/>
      <c r="AX49" s="228"/>
      <c r="AY49" s="228"/>
      <c r="AZ49" s="228"/>
      <c r="BA49" s="228"/>
      <c r="BB49" s="228"/>
      <c r="BC49" s="228"/>
      <c r="BD49" s="228"/>
      <c r="BE49" s="228"/>
      <c r="BF49" s="228"/>
      <c r="BG49" s="228"/>
      <c r="BH49" s="228"/>
    </row>
    <row r="50" spans="1:60" customFormat="1" ht="10.5" outlineLevel="1">
      <c r="A50" s="215">
        <v>41</v>
      </c>
      <c r="B50" s="216" t="s">
        <v>888</v>
      </c>
      <c r="C50" s="217" t="s">
        <v>889</v>
      </c>
      <c r="D50" s="218" t="s">
        <v>160</v>
      </c>
      <c r="E50" s="219">
        <v>0.25</v>
      </c>
      <c r="F50" s="220">
        <f>H50+J50</f>
        <v>0</v>
      </c>
      <c r="G50" s="220">
        <f>ROUND(E50*F50,2)</f>
        <v>0</v>
      </c>
      <c r="H50" s="223"/>
      <c r="I50" s="220">
        <f>ROUND(E50*H50,2)</f>
        <v>0</v>
      </c>
      <c r="J50" s="223"/>
      <c r="K50" s="224">
        <f>ROUND(E50*J50,2)</f>
        <v>0</v>
      </c>
      <c r="L50" s="225">
        <v>21</v>
      </c>
      <c r="M50" s="225">
        <f t="shared" si="4"/>
        <v>0</v>
      </c>
      <c r="N50" s="225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  <c r="AO50" s="228"/>
      <c r="AP50" s="228"/>
      <c r="AQ50" s="228"/>
      <c r="AR50" s="228"/>
      <c r="AS50" s="228"/>
      <c r="AT50" s="228"/>
      <c r="AU50" s="228"/>
      <c r="AV50" s="228"/>
      <c r="AW50" s="228"/>
      <c r="AX50" s="228"/>
      <c r="AY50" s="228"/>
      <c r="AZ50" s="228"/>
      <c r="BA50" s="228"/>
      <c r="BB50" s="228"/>
      <c r="BC50" s="228"/>
      <c r="BD50" s="228"/>
      <c r="BE50" s="228"/>
      <c r="BF50" s="228"/>
      <c r="BG50" s="228"/>
      <c r="BH50" s="228"/>
    </row>
    <row r="51" spans="1:60" customFormat="1" ht="10.5" outlineLevel="1">
      <c r="A51" s="215">
        <v>42</v>
      </c>
      <c r="B51" s="216" t="s">
        <v>890</v>
      </c>
      <c r="C51" s="217" t="s">
        <v>891</v>
      </c>
      <c r="D51" s="218" t="s">
        <v>160</v>
      </c>
      <c r="E51" s="219">
        <v>3</v>
      </c>
      <c r="F51" s="220">
        <f t="shared" si="0"/>
        <v>0</v>
      </c>
      <c r="G51" s="220">
        <f t="shared" si="1"/>
        <v>0</v>
      </c>
      <c r="H51" s="223"/>
      <c r="I51" s="220">
        <f t="shared" si="2"/>
        <v>0</v>
      </c>
      <c r="J51" s="223"/>
      <c r="K51" s="224">
        <f t="shared" si="3"/>
        <v>0</v>
      </c>
      <c r="L51" s="225">
        <v>21</v>
      </c>
      <c r="M51" s="225">
        <f t="shared" si="4"/>
        <v>0</v>
      </c>
      <c r="N51" s="225"/>
      <c r="O51" s="225"/>
      <c r="P51" s="225"/>
      <c r="Q51" s="225"/>
      <c r="R51" s="225"/>
      <c r="S51" s="225"/>
      <c r="T51" s="225"/>
      <c r="U51" s="225"/>
      <c r="V51" s="225"/>
      <c r="W51" s="226"/>
      <c r="X51" s="227"/>
      <c r="Y51" s="227"/>
      <c r="Z51" s="227"/>
      <c r="AA51" s="227"/>
      <c r="AB51" s="227"/>
      <c r="AC51" s="227"/>
      <c r="AD51" s="228"/>
      <c r="AE51" s="227"/>
      <c r="AF51" s="228"/>
      <c r="AG51" s="228"/>
      <c r="AH51" s="228"/>
      <c r="AI51" s="228"/>
      <c r="AJ51" s="228"/>
      <c r="AK51" s="228"/>
      <c r="AL51" s="228"/>
      <c r="AM51" s="228"/>
      <c r="AN51" s="228"/>
      <c r="AO51" s="228"/>
      <c r="AP51" s="228"/>
      <c r="AQ51" s="228"/>
      <c r="AR51" s="228"/>
      <c r="AS51" s="228"/>
      <c r="AT51" s="228"/>
      <c r="AU51" s="228"/>
      <c r="AV51" s="228"/>
      <c r="AW51" s="228"/>
      <c r="AX51" s="228"/>
      <c r="AY51" s="228"/>
      <c r="AZ51" s="228"/>
      <c r="BA51" s="228"/>
      <c r="BB51" s="228"/>
      <c r="BC51" s="228"/>
      <c r="BD51" s="228"/>
      <c r="BE51" s="228"/>
      <c r="BF51" s="228"/>
      <c r="BG51" s="228"/>
    </row>
    <row r="52" spans="1:60" s="233" customFormat="1" ht="12.5" outlineLevel="1">
      <c r="A52" s="215">
        <v>43</v>
      </c>
      <c r="B52" s="216" t="s">
        <v>892</v>
      </c>
      <c r="C52" s="217" t="s">
        <v>893</v>
      </c>
      <c r="D52" s="218" t="s">
        <v>133</v>
      </c>
      <c r="E52" s="219">
        <v>40</v>
      </c>
      <c r="F52" s="220">
        <f t="shared" si="0"/>
        <v>0</v>
      </c>
      <c r="G52" s="220">
        <f t="shared" si="1"/>
        <v>0</v>
      </c>
      <c r="H52" s="223"/>
      <c r="I52" s="220">
        <f t="shared" si="2"/>
        <v>0</v>
      </c>
      <c r="J52" s="223"/>
      <c r="K52" s="224">
        <f t="shared" si="3"/>
        <v>0</v>
      </c>
      <c r="L52" s="225">
        <v>21</v>
      </c>
      <c r="M52" s="225">
        <f t="shared" si="4"/>
        <v>0</v>
      </c>
      <c r="N52" s="225"/>
      <c r="O52" s="229"/>
      <c r="P52" s="229"/>
      <c r="Q52" s="229"/>
      <c r="R52" s="229"/>
      <c r="S52" s="229"/>
      <c r="T52" s="229"/>
      <c r="U52" s="229"/>
      <c r="V52" s="229"/>
      <c r="W52" s="230"/>
      <c r="X52" s="231"/>
      <c r="Y52" s="231"/>
      <c r="Z52" s="231"/>
      <c r="AA52" s="231"/>
      <c r="AB52" s="231"/>
      <c r="AC52" s="231"/>
      <c r="AD52" s="232"/>
      <c r="AE52" s="231"/>
      <c r="AF52" s="232"/>
      <c r="AG52" s="232"/>
      <c r="AH52" s="232"/>
      <c r="AI52" s="232"/>
      <c r="AJ52" s="232"/>
      <c r="AK52" s="232"/>
      <c r="AL52" s="232"/>
      <c r="AM52" s="232"/>
      <c r="AN52" s="232"/>
      <c r="AO52" s="232"/>
      <c r="AP52" s="232"/>
      <c r="AQ52" s="232"/>
      <c r="AR52" s="232"/>
      <c r="AS52" s="232"/>
      <c r="AT52" s="232"/>
      <c r="AU52" s="232"/>
      <c r="AV52" s="232"/>
      <c r="AW52" s="232"/>
      <c r="AX52" s="232"/>
      <c r="AY52" s="232"/>
      <c r="AZ52" s="232"/>
      <c r="BA52" s="232"/>
      <c r="BB52" s="232"/>
      <c r="BC52" s="232"/>
      <c r="BD52" s="232"/>
      <c r="BE52" s="232"/>
      <c r="BF52" s="232"/>
      <c r="BG52" s="232"/>
    </row>
    <row r="53" spans="1:60" customFormat="1" ht="10.5" outlineLevel="1">
      <c r="A53" s="215">
        <v>44</v>
      </c>
      <c r="B53" s="216" t="s">
        <v>894</v>
      </c>
      <c r="C53" s="217" t="s">
        <v>895</v>
      </c>
      <c r="D53" s="218" t="s">
        <v>155</v>
      </c>
      <c r="E53" s="219">
        <v>1</v>
      </c>
      <c r="F53" s="220">
        <f t="shared" si="0"/>
        <v>0</v>
      </c>
      <c r="G53" s="220">
        <f t="shared" si="1"/>
        <v>0</v>
      </c>
      <c r="H53" s="221"/>
      <c r="I53" s="222">
        <f t="shared" si="2"/>
        <v>0</v>
      </c>
      <c r="J53" s="223"/>
      <c r="K53" s="224">
        <f t="shared" si="3"/>
        <v>0</v>
      </c>
      <c r="L53" s="225">
        <v>21</v>
      </c>
      <c r="M53" s="225">
        <f t="shared" si="4"/>
        <v>0</v>
      </c>
      <c r="N53" s="225"/>
      <c r="O53" s="225"/>
      <c r="P53" s="225"/>
      <c r="Q53" s="225"/>
      <c r="R53" s="225"/>
      <c r="S53" s="225"/>
      <c r="T53" s="225"/>
      <c r="U53" s="225"/>
      <c r="V53" s="225"/>
      <c r="W53" s="226"/>
      <c r="X53" s="227"/>
      <c r="Y53" s="227"/>
      <c r="Z53" s="227"/>
      <c r="AA53" s="227"/>
      <c r="AB53" s="227"/>
      <c r="AC53" s="227"/>
      <c r="AD53" s="228"/>
      <c r="AE53" s="227"/>
      <c r="AF53" s="228"/>
      <c r="AG53" s="228"/>
      <c r="AH53" s="228"/>
      <c r="AI53" s="228"/>
      <c r="AJ53" s="228"/>
      <c r="AK53" s="228"/>
      <c r="AL53" s="228"/>
      <c r="AM53" s="228"/>
      <c r="AN53" s="228"/>
      <c r="AO53" s="228"/>
      <c r="AP53" s="228"/>
      <c r="AQ53" s="228"/>
      <c r="AR53" s="228"/>
      <c r="AS53" s="228"/>
      <c r="AT53" s="228"/>
      <c r="AU53" s="228"/>
      <c r="AV53" s="228"/>
      <c r="AW53" s="228"/>
      <c r="AX53" s="228"/>
      <c r="AY53" s="228"/>
      <c r="AZ53" s="228"/>
      <c r="BA53" s="228"/>
      <c r="BB53" s="228"/>
      <c r="BC53" s="228"/>
      <c r="BD53" s="228"/>
      <c r="BE53" s="228"/>
      <c r="BF53" s="228"/>
      <c r="BG53" s="228"/>
    </row>
    <row r="54" spans="1:60" customFormat="1" ht="10.5" outlineLevel="1">
      <c r="A54" s="215">
        <v>45</v>
      </c>
      <c r="B54" s="216" t="s">
        <v>896</v>
      </c>
      <c r="C54" s="217" t="s">
        <v>897</v>
      </c>
      <c r="D54" s="218" t="s">
        <v>898</v>
      </c>
      <c r="E54" s="219">
        <v>1</v>
      </c>
      <c r="F54" s="220">
        <f t="shared" si="0"/>
        <v>0</v>
      </c>
      <c r="G54" s="220">
        <f t="shared" si="1"/>
        <v>0</v>
      </c>
      <c r="H54" s="221"/>
      <c r="I54" s="222">
        <f t="shared" si="2"/>
        <v>0</v>
      </c>
      <c r="J54" s="223"/>
      <c r="K54" s="224">
        <f t="shared" si="3"/>
        <v>0</v>
      </c>
      <c r="L54" s="225">
        <v>21</v>
      </c>
      <c r="M54" s="225">
        <f t="shared" si="4"/>
        <v>0</v>
      </c>
      <c r="N54" s="225"/>
      <c r="O54" s="225"/>
      <c r="P54" s="225"/>
      <c r="Q54" s="225"/>
      <c r="R54" s="225"/>
      <c r="S54" s="225"/>
      <c r="T54" s="225"/>
      <c r="U54" s="225"/>
      <c r="V54" s="225"/>
      <c r="W54" s="226"/>
      <c r="X54" s="227"/>
      <c r="Y54" s="227"/>
      <c r="Z54" s="227"/>
      <c r="AA54" s="227"/>
      <c r="AB54" s="227"/>
      <c r="AC54" s="227"/>
      <c r="AD54" s="228"/>
      <c r="AE54" s="227"/>
      <c r="AF54" s="228"/>
      <c r="AG54" s="228"/>
      <c r="AH54" s="228"/>
      <c r="AI54" s="228"/>
      <c r="AJ54" s="228"/>
      <c r="AK54" s="228"/>
      <c r="AL54" s="228"/>
      <c r="AM54" s="228"/>
      <c r="AN54" s="228"/>
      <c r="AO54" s="228"/>
      <c r="AP54" s="228"/>
      <c r="AQ54" s="228"/>
      <c r="AR54" s="228"/>
      <c r="AS54" s="228"/>
      <c r="AT54" s="228"/>
      <c r="AU54" s="228"/>
      <c r="AV54" s="228"/>
      <c r="AW54" s="228"/>
      <c r="AX54" s="228"/>
      <c r="AY54" s="228"/>
      <c r="AZ54" s="228"/>
      <c r="BA54" s="228"/>
      <c r="BB54" s="228"/>
      <c r="BC54" s="228"/>
      <c r="BD54" s="228"/>
      <c r="BE54" s="228"/>
      <c r="BF54" s="228"/>
      <c r="BG54" s="228"/>
    </row>
    <row r="55" spans="1:60">
      <c r="A55" s="206" t="s">
        <v>831</v>
      </c>
      <c r="B55" s="207" t="s">
        <v>899</v>
      </c>
      <c r="C55" s="208" t="s">
        <v>900</v>
      </c>
      <c r="D55" s="209"/>
      <c r="E55" s="210"/>
      <c r="F55" s="211"/>
      <c r="G55" s="211">
        <f>SUM(G56:G58)</f>
        <v>0</v>
      </c>
      <c r="H55" s="211"/>
      <c r="I55" s="212">
        <f>SUM(I56:I58)</f>
        <v>0</v>
      </c>
      <c r="J55" s="211"/>
      <c r="K55" s="213">
        <f>SUM(K56:K58)</f>
        <v>0</v>
      </c>
      <c r="L55" s="214"/>
      <c r="M55" s="214">
        <f>SUM(M56:M60)</f>
        <v>0</v>
      </c>
      <c r="N55" s="225"/>
    </row>
    <row r="56" spans="1:60" s="236" customFormat="1" ht="10.5" outlineLevel="1" collapsed="1">
      <c r="A56" s="215">
        <v>46</v>
      </c>
      <c r="B56" s="216"/>
      <c r="C56" s="217" t="s">
        <v>901</v>
      </c>
      <c r="D56" s="218" t="s">
        <v>266</v>
      </c>
      <c r="E56" s="234">
        <v>1</v>
      </c>
      <c r="F56" s="220">
        <f t="shared" ref="F56:F58" si="6">H56+J56</f>
        <v>0</v>
      </c>
      <c r="G56" s="220">
        <f t="shared" ref="G56" si="7">ROUND(E56*F56,2)</f>
        <v>0</v>
      </c>
      <c r="H56" s="223"/>
      <c r="I56" s="220">
        <f>ROUND(E56*H56,2)</f>
        <v>0</v>
      </c>
      <c r="J56" s="223"/>
      <c r="K56" s="224">
        <f>ROUND(E56*J56,2)</f>
        <v>0</v>
      </c>
      <c r="L56" s="225">
        <v>21</v>
      </c>
      <c r="M56" s="235">
        <f t="shared" ref="M56" si="8">G56*(1+L56/100)</f>
        <v>0</v>
      </c>
      <c r="N56" s="225"/>
    </row>
    <row r="57" spans="1:60" s="228" customFormat="1" ht="10.5" outlineLevel="1">
      <c r="A57" s="215">
        <v>47</v>
      </c>
      <c r="B57" s="216"/>
      <c r="C57" s="217" t="s">
        <v>902</v>
      </c>
      <c r="D57" s="218" t="s">
        <v>266</v>
      </c>
      <c r="E57" s="219">
        <v>1</v>
      </c>
      <c r="F57" s="220">
        <f t="shared" si="6"/>
        <v>0</v>
      </c>
      <c r="G57" s="220">
        <f t="shared" ref="G57" si="9">E57*F57</f>
        <v>0</v>
      </c>
      <c r="H57" s="221"/>
      <c r="I57" s="222">
        <f>ROUND(E57*H57,2)</f>
        <v>0</v>
      </c>
      <c r="J57" s="223"/>
      <c r="K57" s="224">
        <f>ROUND(E57*J57,2)</f>
        <v>0</v>
      </c>
      <c r="L57" s="225">
        <v>21</v>
      </c>
      <c r="M57" s="225">
        <f>G57*(1+L57/100)</f>
        <v>0</v>
      </c>
      <c r="N57" s="225"/>
      <c r="O57" s="225"/>
      <c r="P57" s="225"/>
      <c r="Q57" s="225"/>
      <c r="R57" s="225"/>
      <c r="S57" s="225"/>
      <c r="T57" s="225"/>
      <c r="U57" s="225"/>
      <c r="V57" s="225"/>
      <c r="W57" s="226"/>
      <c r="X57" s="227"/>
      <c r="Y57" s="227"/>
      <c r="Z57" s="227"/>
      <c r="AA57" s="227"/>
      <c r="AB57" s="227"/>
      <c r="AC57" s="227"/>
      <c r="AE57" s="227"/>
    </row>
    <row r="58" spans="1:60" s="236" customFormat="1" ht="10.5" outlineLevel="1">
      <c r="A58" s="215">
        <v>48</v>
      </c>
      <c r="B58" s="216"/>
      <c r="C58" s="217" t="s">
        <v>903</v>
      </c>
      <c r="D58" s="218" t="s">
        <v>313</v>
      </c>
      <c r="E58" s="234">
        <v>1</v>
      </c>
      <c r="F58" s="220">
        <f t="shared" si="6"/>
        <v>0</v>
      </c>
      <c r="G58" s="220">
        <f t="shared" ref="G58" si="10">ROUND(E58*F58,2)</f>
        <v>0</v>
      </c>
      <c r="H58" s="223"/>
      <c r="I58" s="220">
        <f>ROUND(E58*H58,2)</f>
        <v>0</v>
      </c>
      <c r="J58" s="223"/>
      <c r="K58" s="224">
        <f>ROUND(E58*J58,2)</f>
        <v>0</v>
      </c>
      <c r="L58" s="225">
        <v>21</v>
      </c>
      <c r="M58" s="235">
        <f t="shared" ref="M58" si="11">G58*(1+L58/100)</f>
        <v>0</v>
      </c>
      <c r="N58" s="225"/>
    </row>
    <row r="59" spans="1:60">
      <c r="A59" s="206" t="s">
        <v>831</v>
      </c>
      <c r="B59" s="207" t="s">
        <v>904</v>
      </c>
      <c r="C59" s="208" t="s">
        <v>633</v>
      </c>
      <c r="D59" s="209"/>
      <c r="E59" s="210"/>
      <c r="F59" s="211"/>
      <c r="G59" s="211">
        <f>SUM(G60:G63)</f>
        <v>0</v>
      </c>
      <c r="H59" s="211"/>
      <c r="I59" s="212">
        <f>SUM(I60:I63)</f>
        <v>0</v>
      </c>
      <c r="J59" s="211"/>
      <c r="K59" s="213">
        <f>SUM(K60:K63)</f>
        <v>0</v>
      </c>
      <c r="L59" s="214"/>
      <c r="M59" s="214">
        <f>SUM(M60:M63)</f>
        <v>0</v>
      </c>
      <c r="N59" s="225"/>
    </row>
    <row r="60" spans="1:60" s="236" customFormat="1" ht="10.5" outlineLevel="1" collapsed="1">
      <c r="A60" s="215">
        <v>49</v>
      </c>
      <c r="B60" s="216" t="s">
        <v>905</v>
      </c>
      <c r="C60" s="217" t="s">
        <v>906</v>
      </c>
      <c r="D60" s="218" t="s">
        <v>907</v>
      </c>
      <c r="E60" s="234">
        <v>1</v>
      </c>
      <c r="F60" s="220">
        <f t="shared" ref="F60:F63" si="12">H60+J60</f>
        <v>0</v>
      </c>
      <c r="G60" s="220">
        <f t="shared" ref="G60" si="13">ROUND(E60*F60,2)</f>
        <v>0</v>
      </c>
      <c r="H60" s="223"/>
      <c r="I60" s="220">
        <f>ROUND(E60*H60,2)</f>
        <v>0</v>
      </c>
      <c r="J60" s="223"/>
      <c r="K60" s="224">
        <f>ROUND(E60*J60,2)</f>
        <v>0</v>
      </c>
      <c r="L60" s="225">
        <v>21</v>
      </c>
      <c r="M60" s="235">
        <f t="shared" ref="M60" si="14">G60*(1+L60/100)</f>
        <v>0</v>
      </c>
      <c r="N60" s="225"/>
    </row>
    <row r="61" spans="1:60" s="228" customFormat="1" ht="10.5" outlineLevel="1">
      <c r="A61" s="215">
        <v>50</v>
      </c>
      <c r="B61" s="216" t="s">
        <v>908</v>
      </c>
      <c r="C61" s="217" t="s">
        <v>909</v>
      </c>
      <c r="D61" s="218" t="s">
        <v>907</v>
      </c>
      <c r="E61" s="219">
        <v>1</v>
      </c>
      <c r="F61" s="220">
        <f t="shared" si="12"/>
        <v>0</v>
      </c>
      <c r="G61" s="220">
        <f t="shared" ref="G61:G63" si="15">E61*F61</f>
        <v>0</v>
      </c>
      <c r="H61" s="221"/>
      <c r="I61" s="222">
        <f>ROUND(E61*H61,2)</f>
        <v>0</v>
      </c>
      <c r="J61" s="223"/>
      <c r="K61" s="224">
        <f>ROUND(E61*J61,2)</f>
        <v>0</v>
      </c>
      <c r="L61" s="225">
        <v>21</v>
      </c>
      <c r="M61" s="225">
        <f>G61*(1+L61/100)</f>
        <v>0</v>
      </c>
      <c r="N61" s="225"/>
      <c r="O61" s="225"/>
      <c r="P61" s="225"/>
      <c r="Q61" s="225"/>
      <c r="R61" s="225"/>
      <c r="S61" s="225"/>
      <c r="T61" s="225"/>
      <c r="U61" s="225"/>
      <c r="V61" s="225"/>
      <c r="W61" s="226"/>
      <c r="X61" s="227"/>
      <c r="Y61" s="227"/>
      <c r="Z61" s="227"/>
      <c r="AA61" s="227"/>
      <c r="AB61" s="227"/>
      <c r="AC61" s="227"/>
      <c r="AE61" s="227"/>
    </row>
    <row r="62" spans="1:60" s="236" customFormat="1" ht="10.5" outlineLevel="1">
      <c r="A62" s="237">
        <v>51</v>
      </c>
      <c r="B62" s="238" t="s">
        <v>910</v>
      </c>
      <c r="C62" s="239" t="s">
        <v>911</v>
      </c>
      <c r="D62" s="240" t="s">
        <v>313</v>
      </c>
      <c r="E62" s="241">
        <v>1</v>
      </c>
      <c r="F62" s="242">
        <f t="shared" si="12"/>
        <v>0</v>
      </c>
      <c r="G62" s="242">
        <f t="shared" si="15"/>
        <v>0</v>
      </c>
      <c r="H62" s="243"/>
      <c r="I62" s="244">
        <f t="shared" ref="I62" si="16">ROUND(E62*H62,2)</f>
        <v>0</v>
      </c>
      <c r="J62" s="245"/>
      <c r="K62" s="246">
        <f t="shared" ref="K62" si="17">ROUND(E62*J62,2)</f>
        <v>0</v>
      </c>
      <c r="L62" s="225">
        <v>21</v>
      </c>
      <c r="M62" s="235">
        <f t="shared" ref="M62" si="18">G62*(1+L62/100)</f>
        <v>0</v>
      </c>
      <c r="N62" s="225"/>
    </row>
    <row r="63" spans="1:60" s="236" customFormat="1" ht="10.5" outlineLevel="1">
      <c r="A63" s="215">
        <v>52</v>
      </c>
      <c r="B63" s="216"/>
      <c r="C63" s="217" t="s">
        <v>912</v>
      </c>
      <c r="D63" s="218" t="s">
        <v>907</v>
      </c>
      <c r="E63" s="219">
        <v>1</v>
      </c>
      <c r="F63" s="220">
        <f t="shared" si="12"/>
        <v>0</v>
      </c>
      <c r="G63" s="220">
        <f t="shared" si="15"/>
        <v>0</v>
      </c>
      <c r="H63" s="221"/>
      <c r="I63" s="222">
        <f>ROUND(E63*H63,2)</f>
        <v>0</v>
      </c>
      <c r="J63" s="223"/>
      <c r="K63" s="224">
        <f>ROUND(E63*J63,2)</f>
        <v>0</v>
      </c>
      <c r="L63" s="225">
        <v>21</v>
      </c>
      <c r="M63" s="225">
        <f>G63*(1+L63/100)</f>
        <v>0</v>
      </c>
      <c r="N63" s="225"/>
    </row>
    <row r="64" spans="1:60">
      <c r="A64" s="206" t="s">
        <v>831</v>
      </c>
      <c r="B64" s="207" t="s">
        <v>913</v>
      </c>
      <c r="C64" s="208" t="s">
        <v>914</v>
      </c>
      <c r="D64" s="209"/>
      <c r="E64" s="210"/>
      <c r="F64" s="211"/>
      <c r="G64" s="211">
        <f>SUM(G65:G71)</f>
        <v>0</v>
      </c>
      <c r="H64" s="211"/>
      <c r="I64" s="212">
        <f>SUM(I65:I71)</f>
        <v>0</v>
      </c>
      <c r="J64" s="211"/>
      <c r="K64" s="213">
        <f>SUM(K65:K71)</f>
        <v>0</v>
      </c>
      <c r="L64" s="214"/>
      <c r="M64" s="214">
        <f>SUM(M65:M71)</f>
        <v>0</v>
      </c>
      <c r="N64" s="225"/>
    </row>
    <row r="65" spans="1:31" s="236" customFormat="1" ht="10.5">
      <c r="A65" s="215">
        <v>53</v>
      </c>
      <c r="B65" s="216"/>
      <c r="C65" s="217" t="s">
        <v>915</v>
      </c>
      <c r="D65" s="247" t="s">
        <v>313</v>
      </c>
      <c r="E65" s="248">
        <v>1</v>
      </c>
      <c r="F65" s="249">
        <f t="shared" ref="F65:F71" si="19">H65+J65</f>
        <v>0</v>
      </c>
      <c r="G65" s="249">
        <f>E65*F65</f>
        <v>0</v>
      </c>
      <c r="H65" s="250"/>
      <c r="I65" s="251">
        <f t="shared" ref="I65:I71" si="20">ROUND(E65*H65,2)</f>
        <v>0</v>
      </c>
      <c r="J65" s="252"/>
      <c r="K65" s="253">
        <f t="shared" ref="K65:K71" si="21">ROUND(E65*J65,2)</f>
        <v>0</v>
      </c>
      <c r="L65" s="225">
        <v>21</v>
      </c>
      <c r="M65" s="235">
        <f t="shared" ref="M65:M71" si="22">G65*(1+L65/100)</f>
        <v>0</v>
      </c>
      <c r="N65" s="225"/>
    </row>
    <row r="66" spans="1:31" s="236" customFormat="1" ht="10.5">
      <c r="A66" s="215">
        <v>54</v>
      </c>
      <c r="B66" s="216"/>
      <c r="C66" s="217" t="s">
        <v>916</v>
      </c>
      <c r="D66" s="218" t="s">
        <v>907</v>
      </c>
      <c r="E66" s="248">
        <v>1</v>
      </c>
      <c r="F66" s="249">
        <f t="shared" si="19"/>
        <v>0</v>
      </c>
      <c r="G66" s="249">
        <f>E66*F66</f>
        <v>0</v>
      </c>
      <c r="H66" s="250"/>
      <c r="I66" s="251">
        <f t="shared" si="20"/>
        <v>0</v>
      </c>
      <c r="J66" s="252"/>
      <c r="K66" s="253">
        <f t="shared" si="21"/>
        <v>0</v>
      </c>
      <c r="L66" s="225">
        <v>22</v>
      </c>
      <c r="M66" s="235">
        <f t="shared" si="22"/>
        <v>0</v>
      </c>
      <c r="N66" s="225"/>
    </row>
    <row r="67" spans="1:31" s="236" customFormat="1" ht="10.5">
      <c r="A67" s="215">
        <v>55</v>
      </c>
      <c r="B67" s="216"/>
      <c r="C67" s="217" t="s">
        <v>917</v>
      </c>
      <c r="D67" s="218" t="s">
        <v>907</v>
      </c>
      <c r="E67" s="248">
        <v>1</v>
      </c>
      <c r="F67" s="249">
        <f t="shared" si="19"/>
        <v>0</v>
      </c>
      <c r="G67" s="249">
        <f>E67*F67</f>
        <v>0</v>
      </c>
      <c r="H67" s="250"/>
      <c r="I67" s="251">
        <f t="shared" si="20"/>
        <v>0</v>
      </c>
      <c r="J67" s="252"/>
      <c r="K67" s="253">
        <f t="shared" si="21"/>
        <v>0</v>
      </c>
      <c r="L67" s="225">
        <v>23</v>
      </c>
      <c r="M67" s="235">
        <f t="shared" si="22"/>
        <v>0</v>
      </c>
      <c r="N67" s="225"/>
    </row>
    <row r="68" spans="1:31" s="228" customFormat="1" ht="10.5">
      <c r="A68" s="215">
        <v>56</v>
      </c>
      <c r="B68" s="216" t="s">
        <v>918</v>
      </c>
      <c r="C68" s="217" t="s">
        <v>303</v>
      </c>
      <c r="D68" s="218" t="s">
        <v>907</v>
      </c>
      <c r="E68" s="248">
        <v>1</v>
      </c>
      <c r="F68" s="220">
        <f t="shared" si="19"/>
        <v>0</v>
      </c>
      <c r="G68" s="220">
        <f t="shared" ref="G68:G71" si="23">E68*F68</f>
        <v>0</v>
      </c>
      <c r="H68" s="221"/>
      <c r="I68" s="222">
        <f>ROUND(E68*H68,2)</f>
        <v>0</v>
      </c>
      <c r="J68" s="223"/>
      <c r="K68" s="224">
        <f>ROUND(E68*J68,2)</f>
        <v>0</v>
      </c>
      <c r="L68" s="225">
        <v>21</v>
      </c>
      <c r="M68" s="225">
        <f>G68*(1+L68/100)</f>
        <v>0</v>
      </c>
      <c r="N68" s="225"/>
      <c r="O68" s="225"/>
      <c r="P68" s="225"/>
      <c r="Q68" s="225"/>
      <c r="R68" s="225"/>
      <c r="S68" s="225"/>
      <c r="T68" s="225"/>
      <c r="U68" s="225"/>
      <c r="V68" s="225"/>
      <c r="W68" s="226"/>
      <c r="X68" s="227"/>
      <c r="Y68" s="227"/>
      <c r="Z68" s="227"/>
      <c r="AA68" s="227"/>
      <c r="AB68" s="227"/>
      <c r="AC68" s="227"/>
      <c r="AE68" s="227"/>
    </row>
    <row r="69" spans="1:31" s="236" customFormat="1" ht="10.5">
      <c r="A69" s="215">
        <v>57</v>
      </c>
      <c r="B69" s="216"/>
      <c r="C69" s="217" t="s">
        <v>919</v>
      </c>
      <c r="D69" s="247" t="s">
        <v>306</v>
      </c>
      <c r="E69" s="248">
        <v>1</v>
      </c>
      <c r="F69" s="249">
        <f t="shared" si="19"/>
        <v>0</v>
      </c>
      <c r="G69" s="249">
        <f t="shared" si="23"/>
        <v>0</v>
      </c>
      <c r="H69" s="250"/>
      <c r="I69" s="251">
        <f t="shared" ref="I69:I70" si="24">ROUND(E69*H69,2)</f>
        <v>0</v>
      </c>
      <c r="J69" s="252"/>
      <c r="K69" s="253">
        <f t="shared" ref="K69:K70" si="25">ROUND(E69*J69,2)</f>
        <v>0</v>
      </c>
      <c r="L69" s="225">
        <v>22</v>
      </c>
      <c r="M69" s="235">
        <f t="shared" ref="M69:M70" si="26">G69*(1+L69/100)</f>
        <v>0</v>
      </c>
      <c r="N69" s="225"/>
    </row>
    <row r="70" spans="1:31" s="236" customFormat="1" ht="10.5">
      <c r="A70" s="215">
        <v>58</v>
      </c>
      <c r="B70" s="216"/>
      <c r="C70" s="217" t="s">
        <v>920</v>
      </c>
      <c r="D70" s="247" t="s">
        <v>306</v>
      </c>
      <c r="E70" s="248">
        <v>1</v>
      </c>
      <c r="F70" s="249">
        <f t="shared" si="19"/>
        <v>0</v>
      </c>
      <c r="G70" s="249">
        <f t="shared" si="23"/>
        <v>0</v>
      </c>
      <c r="H70" s="250"/>
      <c r="I70" s="251">
        <f t="shared" si="24"/>
        <v>0</v>
      </c>
      <c r="J70" s="252"/>
      <c r="K70" s="253">
        <f t="shared" si="25"/>
        <v>0</v>
      </c>
      <c r="L70" s="225">
        <v>22</v>
      </c>
      <c r="M70" s="235">
        <f t="shared" si="26"/>
        <v>0</v>
      </c>
      <c r="N70" s="225"/>
    </row>
    <row r="71" spans="1:31" s="236" customFormat="1" ht="10.5">
      <c r="A71" s="237">
        <v>59</v>
      </c>
      <c r="B71" s="238"/>
      <c r="C71" s="239" t="s">
        <v>921</v>
      </c>
      <c r="D71" s="254" t="s">
        <v>907</v>
      </c>
      <c r="E71" s="241">
        <v>1</v>
      </c>
      <c r="F71" s="242">
        <f t="shared" si="19"/>
        <v>0</v>
      </c>
      <c r="G71" s="242">
        <f t="shared" si="23"/>
        <v>0</v>
      </c>
      <c r="H71" s="243"/>
      <c r="I71" s="244">
        <f t="shared" si="20"/>
        <v>0</v>
      </c>
      <c r="J71" s="245"/>
      <c r="K71" s="246">
        <f t="shared" si="21"/>
        <v>0</v>
      </c>
      <c r="L71" s="225">
        <v>21</v>
      </c>
      <c r="M71" s="235">
        <f t="shared" si="22"/>
        <v>0</v>
      </c>
      <c r="N71" s="225"/>
    </row>
    <row r="72" spans="1:31">
      <c r="A72" s="200"/>
      <c r="B72" s="201"/>
      <c r="C72" s="255"/>
      <c r="D72" s="202"/>
      <c r="E72" s="203"/>
      <c r="F72" s="200"/>
      <c r="G72" s="200"/>
      <c r="H72" s="200"/>
      <c r="I72" s="200"/>
      <c r="J72" s="200"/>
      <c r="K72" s="200"/>
      <c r="L72" s="200"/>
      <c r="M72" s="200"/>
    </row>
    <row r="73" spans="1:31">
      <c r="A73" s="307" t="s">
        <v>825</v>
      </c>
      <c r="B73" s="308"/>
      <c r="C73" s="308"/>
      <c r="D73" s="308"/>
      <c r="E73" s="308"/>
      <c r="F73" s="309"/>
      <c r="G73" s="256">
        <f>G8+G38+G55+G59+G64</f>
        <v>0</v>
      </c>
    </row>
    <row r="74" spans="1:31">
      <c r="B74" s="298"/>
      <c r="C74" s="298"/>
      <c r="D74" s="299"/>
      <c r="E74" s="257"/>
      <c r="F74" s="200"/>
      <c r="G74" s="200"/>
      <c r="H74" s="200"/>
      <c r="I74" s="200"/>
      <c r="J74" s="200"/>
      <c r="K74" s="200"/>
    </row>
    <row r="75" spans="1:31">
      <c r="A75" s="298" t="s">
        <v>922</v>
      </c>
      <c r="B75" s="298"/>
      <c r="C75" s="299"/>
      <c r="D75" s="202"/>
      <c r="E75" s="203"/>
      <c r="F75" s="200"/>
      <c r="G75" s="200"/>
      <c r="H75" s="200"/>
      <c r="I75" s="200"/>
      <c r="J75" s="200"/>
      <c r="K75" s="200"/>
    </row>
    <row r="76" spans="1:31">
      <c r="D76" s="202"/>
      <c r="E76" s="203"/>
      <c r="F76" s="200"/>
      <c r="G76" s="200"/>
      <c r="H76" s="200"/>
      <c r="I76" s="200"/>
      <c r="J76" s="200"/>
      <c r="K76" s="200"/>
    </row>
    <row r="77" spans="1:31">
      <c r="A77" s="300" t="s">
        <v>923</v>
      </c>
      <c r="B77" s="300"/>
      <c r="C77" s="300"/>
      <c r="D77" s="300"/>
      <c r="E77" s="300"/>
      <c r="F77" s="300"/>
      <c r="G77" s="300"/>
      <c r="H77" s="300"/>
      <c r="I77" s="300"/>
      <c r="J77" s="300"/>
      <c r="K77" s="300"/>
    </row>
    <row r="78" spans="1:31">
      <c r="A78" s="300"/>
      <c r="B78" s="300"/>
      <c r="C78" s="300"/>
      <c r="D78" s="300"/>
      <c r="E78" s="300"/>
      <c r="F78" s="300"/>
      <c r="G78" s="300"/>
      <c r="H78" s="300"/>
      <c r="I78" s="300"/>
      <c r="J78" s="300"/>
      <c r="K78" s="300"/>
    </row>
    <row r="79" spans="1:31">
      <c r="A79" s="300"/>
      <c r="B79" s="300"/>
      <c r="C79" s="300"/>
      <c r="D79" s="300"/>
      <c r="E79" s="300"/>
      <c r="F79" s="300"/>
      <c r="G79" s="300"/>
      <c r="H79" s="300"/>
      <c r="I79" s="300"/>
      <c r="J79" s="300"/>
      <c r="K79" s="300"/>
    </row>
    <row r="80" spans="1:31">
      <c r="A80" s="300"/>
      <c r="B80" s="300"/>
      <c r="C80" s="300"/>
      <c r="D80" s="300"/>
      <c r="E80" s="300"/>
      <c r="F80" s="300"/>
      <c r="G80" s="300"/>
      <c r="H80" s="300"/>
      <c r="I80" s="300"/>
      <c r="J80" s="300"/>
      <c r="K80" s="300"/>
    </row>
    <row r="81" spans="1:11">
      <c r="A81" s="300"/>
      <c r="B81" s="300"/>
      <c r="C81" s="300"/>
      <c r="D81" s="300"/>
      <c r="E81" s="300"/>
      <c r="F81" s="300"/>
      <c r="G81" s="300"/>
      <c r="H81" s="300"/>
      <c r="I81" s="300"/>
      <c r="J81" s="300"/>
      <c r="K81" s="300"/>
    </row>
    <row r="82" spans="1:11">
      <c r="A82" s="300"/>
      <c r="B82" s="300"/>
      <c r="C82" s="300"/>
      <c r="D82" s="300"/>
      <c r="E82" s="300"/>
      <c r="F82" s="300"/>
      <c r="G82" s="300"/>
      <c r="H82" s="300"/>
      <c r="I82" s="300"/>
      <c r="J82" s="300"/>
      <c r="K82" s="300"/>
    </row>
    <row r="83" spans="1:11">
      <c r="A83" s="300"/>
      <c r="B83" s="300"/>
      <c r="C83" s="300"/>
      <c r="D83" s="300"/>
      <c r="E83" s="300"/>
      <c r="F83" s="300"/>
      <c r="G83" s="300"/>
      <c r="H83" s="300"/>
      <c r="I83" s="300"/>
      <c r="J83" s="300"/>
      <c r="K83" s="300"/>
    </row>
    <row r="84" spans="1:11">
      <c r="A84" s="300"/>
      <c r="B84" s="300"/>
      <c r="C84" s="300"/>
      <c r="D84" s="300"/>
      <c r="E84" s="300"/>
      <c r="F84" s="300"/>
      <c r="G84" s="300"/>
      <c r="H84" s="300"/>
      <c r="I84" s="300"/>
      <c r="J84" s="300"/>
      <c r="K84" s="300"/>
    </row>
    <row r="85" spans="1:11">
      <c r="A85" s="300"/>
      <c r="B85" s="300"/>
      <c r="C85" s="300"/>
      <c r="D85" s="300"/>
      <c r="E85" s="300"/>
      <c r="F85" s="300"/>
      <c r="G85" s="300"/>
      <c r="H85" s="300"/>
      <c r="I85" s="300"/>
      <c r="J85" s="300"/>
      <c r="K85" s="300"/>
    </row>
    <row r="86" spans="1:11">
      <c r="A86" s="300"/>
      <c r="B86" s="300"/>
      <c r="C86" s="300"/>
      <c r="D86" s="300"/>
      <c r="E86" s="300"/>
      <c r="F86" s="300"/>
      <c r="G86" s="300"/>
      <c r="H86" s="300"/>
      <c r="I86" s="300"/>
      <c r="J86" s="300"/>
      <c r="K86" s="300"/>
    </row>
    <row r="87" spans="1:11">
      <c r="A87" s="300"/>
      <c r="B87" s="300"/>
      <c r="C87" s="300"/>
      <c r="D87" s="300"/>
      <c r="E87" s="300"/>
      <c r="F87" s="300"/>
      <c r="G87" s="300"/>
      <c r="H87" s="300"/>
      <c r="I87" s="300"/>
      <c r="J87" s="300"/>
      <c r="K87" s="300"/>
    </row>
    <row r="88" spans="1:11">
      <c r="A88" s="300"/>
      <c r="B88" s="300"/>
      <c r="C88" s="300"/>
      <c r="D88" s="300"/>
      <c r="E88" s="300"/>
      <c r="F88" s="300"/>
      <c r="G88" s="300"/>
      <c r="H88" s="300"/>
      <c r="I88" s="300"/>
      <c r="J88" s="300"/>
      <c r="K88" s="300"/>
    </row>
    <row r="89" spans="1:11">
      <c r="A89" s="300"/>
      <c r="B89" s="300"/>
      <c r="C89" s="300"/>
      <c r="D89" s="300"/>
      <c r="E89" s="300"/>
      <c r="F89" s="300"/>
      <c r="G89" s="300"/>
      <c r="H89" s="300"/>
      <c r="I89" s="300"/>
      <c r="J89" s="300"/>
      <c r="K89" s="300"/>
    </row>
    <row r="90" spans="1:11">
      <c r="A90" s="300"/>
      <c r="B90" s="300"/>
      <c r="C90" s="300"/>
      <c r="D90" s="300"/>
      <c r="E90" s="300"/>
      <c r="F90" s="300"/>
      <c r="G90" s="300"/>
      <c r="H90" s="300"/>
      <c r="I90" s="300"/>
      <c r="J90" s="300"/>
      <c r="K90" s="300"/>
    </row>
    <row r="91" spans="1:11">
      <c r="A91" s="300"/>
      <c r="B91" s="300"/>
      <c r="C91" s="300"/>
      <c r="D91" s="300"/>
      <c r="E91" s="300"/>
      <c r="F91" s="300"/>
      <c r="G91" s="300"/>
      <c r="H91" s="300"/>
      <c r="I91" s="300"/>
      <c r="J91" s="300"/>
      <c r="K91" s="300"/>
    </row>
    <row r="92" spans="1:11">
      <c r="A92" s="300"/>
      <c r="B92" s="300"/>
      <c r="C92" s="300"/>
      <c r="D92" s="300"/>
      <c r="E92" s="300"/>
      <c r="F92" s="300"/>
      <c r="G92" s="300"/>
      <c r="H92" s="300"/>
      <c r="I92" s="300"/>
      <c r="J92" s="300"/>
      <c r="K92" s="300"/>
    </row>
    <row r="93" spans="1:11">
      <c r="A93" s="300"/>
      <c r="B93" s="300"/>
      <c r="C93" s="300"/>
      <c r="D93" s="300"/>
      <c r="E93" s="300"/>
      <c r="F93" s="300"/>
      <c r="G93" s="300"/>
      <c r="H93" s="300"/>
      <c r="I93" s="300"/>
      <c r="J93" s="300"/>
      <c r="K93" s="300"/>
    </row>
    <row r="94" spans="1:11">
      <c r="A94" s="300"/>
      <c r="B94" s="300"/>
      <c r="C94" s="300"/>
      <c r="D94" s="300"/>
      <c r="E94" s="300"/>
      <c r="F94" s="300"/>
      <c r="G94" s="300"/>
      <c r="H94" s="300"/>
      <c r="I94" s="300"/>
      <c r="J94" s="300"/>
      <c r="K94" s="300"/>
    </row>
    <row r="95" spans="1:11">
      <c r="A95" s="300"/>
      <c r="B95" s="300"/>
      <c r="C95" s="300"/>
      <c r="D95" s="300"/>
      <c r="E95" s="300"/>
      <c r="F95" s="300"/>
      <c r="G95" s="300"/>
      <c r="H95" s="300"/>
      <c r="I95" s="300"/>
      <c r="J95" s="300"/>
      <c r="K95" s="300"/>
    </row>
    <row r="96" spans="1:11">
      <c r="A96" s="300"/>
      <c r="B96" s="300"/>
      <c r="C96" s="300"/>
      <c r="D96" s="300"/>
      <c r="E96" s="300"/>
      <c r="F96" s="300"/>
      <c r="G96" s="300"/>
      <c r="H96" s="300"/>
      <c r="I96" s="300"/>
      <c r="J96" s="300"/>
      <c r="K96" s="300"/>
    </row>
    <row r="97" spans="1:22">
      <c r="A97" s="258"/>
      <c r="B97" s="185"/>
      <c r="C97" s="185"/>
    </row>
    <row r="98" spans="1:22">
      <c r="B98" s="185"/>
      <c r="C98" s="185"/>
    </row>
    <row r="99" spans="1:22">
      <c r="B99" s="185"/>
      <c r="C99" s="185"/>
    </row>
    <row r="100" spans="1:22">
      <c r="B100" s="185"/>
      <c r="C100" s="185"/>
    </row>
    <row r="101" spans="1:22">
      <c r="B101" s="185"/>
      <c r="C101" s="185"/>
    </row>
    <row r="102" spans="1:22">
      <c r="B102" s="185"/>
      <c r="C102" s="185"/>
    </row>
    <row r="103" spans="1:22">
      <c r="B103" s="185"/>
      <c r="C103" s="185"/>
    </row>
    <row r="104" spans="1:22">
      <c r="B104" s="185"/>
      <c r="C104" s="185"/>
    </row>
    <row r="105" spans="1:22">
      <c r="B105" s="185"/>
      <c r="C105" s="185"/>
    </row>
    <row r="106" spans="1:22">
      <c r="B106" s="185"/>
      <c r="C106" s="185"/>
    </row>
    <row r="107" spans="1:22">
      <c r="B107" s="185"/>
      <c r="C107" s="185"/>
    </row>
    <row r="108" spans="1:22">
      <c r="B108" s="185"/>
      <c r="C108" s="185"/>
      <c r="M108" s="259"/>
      <c r="N108" s="190"/>
      <c r="O108" s="190"/>
      <c r="P108" s="190"/>
      <c r="Q108" s="190"/>
      <c r="R108" s="190"/>
      <c r="S108" s="190"/>
      <c r="T108" s="190"/>
      <c r="U108" s="190"/>
      <c r="V108" s="190"/>
    </row>
    <row r="109" spans="1:22">
      <c r="B109" s="185"/>
      <c r="C109" s="185"/>
      <c r="M109" s="190"/>
      <c r="N109" s="190"/>
      <c r="O109" s="190"/>
      <c r="P109" s="190"/>
      <c r="Q109" s="190"/>
      <c r="R109" s="190"/>
      <c r="S109" s="190"/>
      <c r="T109" s="190"/>
      <c r="U109" s="190"/>
      <c r="V109" s="190"/>
    </row>
    <row r="110" spans="1:22">
      <c r="B110" s="185"/>
      <c r="C110" s="185"/>
      <c r="M110" s="190"/>
      <c r="N110" s="190"/>
      <c r="O110" s="190"/>
      <c r="P110" s="190"/>
      <c r="Q110" s="190"/>
      <c r="R110" s="190"/>
      <c r="S110" s="190"/>
      <c r="T110" s="190"/>
      <c r="U110" s="190"/>
      <c r="V110" s="190"/>
    </row>
    <row r="111" spans="1:22">
      <c r="B111" s="185"/>
      <c r="C111" s="185"/>
      <c r="M111" s="190"/>
      <c r="N111" s="190"/>
      <c r="O111" s="190"/>
      <c r="P111" s="190"/>
      <c r="Q111" s="190"/>
      <c r="R111" s="190"/>
      <c r="S111" s="190"/>
      <c r="T111" s="190"/>
      <c r="U111" s="190"/>
      <c r="V111" s="190"/>
    </row>
    <row r="112" spans="1:22">
      <c r="B112" s="185"/>
      <c r="C112" s="185"/>
      <c r="M112" s="190"/>
      <c r="N112" s="190"/>
      <c r="O112" s="190"/>
      <c r="P112" s="190"/>
      <c r="Q112" s="190"/>
      <c r="R112" s="190"/>
      <c r="S112" s="190"/>
      <c r="T112" s="190"/>
      <c r="U112" s="190"/>
      <c r="V112" s="190"/>
    </row>
    <row r="113" spans="2:22">
      <c r="B113" s="185"/>
      <c r="C113" s="185"/>
      <c r="M113" s="190"/>
      <c r="N113" s="190"/>
      <c r="O113" s="190"/>
      <c r="P113" s="190"/>
      <c r="Q113" s="190"/>
      <c r="R113" s="190"/>
      <c r="S113" s="190"/>
      <c r="T113" s="190"/>
      <c r="U113" s="190"/>
      <c r="V113" s="190"/>
    </row>
    <row r="114" spans="2:22">
      <c r="B114" s="185"/>
      <c r="C114" s="185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</row>
    <row r="115" spans="2:22">
      <c r="B115" s="185"/>
      <c r="C115" s="185"/>
      <c r="M115" s="190"/>
      <c r="N115" s="190"/>
      <c r="O115" s="190"/>
      <c r="P115" s="190"/>
      <c r="Q115" s="190"/>
      <c r="R115" s="190"/>
      <c r="S115" s="190"/>
      <c r="T115" s="190"/>
      <c r="U115" s="190"/>
      <c r="V115" s="190"/>
    </row>
    <row r="116" spans="2:22">
      <c r="B116" s="185"/>
      <c r="C116" s="185"/>
      <c r="M116" s="190"/>
      <c r="N116" s="190"/>
      <c r="O116" s="190"/>
      <c r="P116" s="190"/>
      <c r="Q116" s="190"/>
      <c r="R116" s="190"/>
      <c r="S116" s="190"/>
      <c r="T116" s="190"/>
      <c r="U116" s="190"/>
      <c r="V116" s="190"/>
    </row>
    <row r="117" spans="2:22">
      <c r="B117" s="185"/>
      <c r="C117" s="185"/>
      <c r="M117" s="190"/>
      <c r="N117" s="190"/>
      <c r="O117" s="190"/>
      <c r="P117" s="190"/>
      <c r="Q117" s="190"/>
      <c r="R117" s="190"/>
      <c r="S117" s="190"/>
      <c r="T117" s="190"/>
      <c r="U117" s="190"/>
      <c r="V117" s="190"/>
    </row>
    <row r="118" spans="2:22">
      <c r="D118" s="191"/>
      <c r="M118" s="190"/>
      <c r="N118" s="190"/>
      <c r="O118" s="190"/>
      <c r="P118" s="190"/>
      <c r="Q118" s="190"/>
      <c r="R118" s="190"/>
      <c r="S118" s="190"/>
      <c r="T118" s="190"/>
      <c r="U118" s="190"/>
      <c r="V118" s="190"/>
    </row>
    <row r="119" spans="2:22">
      <c r="D119" s="191"/>
      <c r="M119" s="190"/>
      <c r="N119" s="190"/>
      <c r="O119" s="190"/>
      <c r="P119" s="190"/>
      <c r="Q119" s="190"/>
      <c r="R119" s="190"/>
      <c r="S119" s="190"/>
      <c r="T119" s="190"/>
      <c r="U119" s="190"/>
      <c r="V119" s="190"/>
    </row>
    <row r="120" spans="2:22">
      <c r="D120" s="191"/>
      <c r="M120" s="190"/>
      <c r="N120" s="190"/>
      <c r="O120" s="190"/>
      <c r="P120" s="190"/>
      <c r="Q120" s="190"/>
      <c r="R120" s="190"/>
      <c r="S120" s="190"/>
      <c r="T120" s="190"/>
      <c r="U120" s="190"/>
      <c r="V120" s="190"/>
    </row>
    <row r="121" spans="2:22">
      <c r="D121" s="191"/>
      <c r="M121" s="190"/>
      <c r="N121" s="190"/>
      <c r="O121" s="190"/>
      <c r="P121" s="190"/>
      <c r="Q121" s="190"/>
      <c r="R121" s="190"/>
      <c r="S121" s="190"/>
      <c r="T121" s="190"/>
      <c r="U121" s="190"/>
      <c r="V121" s="190"/>
    </row>
    <row r="122" spans="2:22">
      <c r="D122" s="191"/>
      <c r="M122" s="190"/>
      <c r="N122" s="190"/>
      <c r="O122" s="190"/>
      <c r="P122" s="190"/>
      <c r="Q122" s="190"/>
      <c r="R122" s="190"/>
      <c r="S122" s="190"/>
      <c r="T122" s="190"/>
      <c r="U122" s="190"/>
      <c r="V122" s="190"/>
    </row>
    <row r="123" spans="2:22">
      <c r="D123" s="191"/>
    </row>
    <row r="124" spans="2:22">
      <c r="D124" s="191"/>
    </row>
    <row r="125" spans="2:22">
      <c r="D125" s="191"/>
    </row>
    <row r="126" spans="2:22">
      <c r="D126" s="191"/>
    </row>
    <row r="127" spans="2:22">
      <c r="D127" s="191"/>
    </row>
    <row r="128" spans="2:22">
      <c r="D128" s="191"/>
    </row>
    <row r="129" spans="4:4">
      <c r="D129" s="191"/>
    </row>
    <row r="130" spans="4:4">
      <c r="D130" s="191"/>
    </row>
    <row r="131" spans="4:4">
      <c r="D131" s="191"/>
    </row>
    <row r="132" spans="4:4">
      <c r="D132" s="191"/>
    </row>
    <row r="133" spans="4:4">
      <c r="D133" s="191"/>
    </row>
    <row r="134" spans="4:4">
      <c r="D134" s="191"/>
    </row>
    <row r="135" spans="4:4">
      <c r="D135" s="191"/>
    </row>
    <row r="136" spans="4:4">
      <c r="D136" s="191"/>
    </row>
    <row r="137" spans="4:4">
      <c r="D137" s="191"/>
    </row>
    <row r="138" spans="4:4">
      <c r="D138" s="191"/>
    </row>
    <row r="139" spans="4:4">
      <c r="D139" s="191"/>
    </row>
    <row r="140" spans="4:4">
      <c r="D140" s="191"/>
    </row>
    <row r="141" spans="4:4">
      <c r="D141" s="191"/>
    </row>
    <row r="142" spans="4:4">
      <c r="D142" s="191"/>
    </row>
    <row r="143" spans="4:4">
      <c r="D143" s="191"/>
    </row>
    <row r="144" spans="4:4">
      <c r="D144" s="191"/>
    </row>
    <row r="145" spans="4:4">
      <c r="D145" s="191"/>
    </row>
    <row r="146" spans="4:4">
      <c r="D146" s="191"/>
    </row>
    <row r="147" spans="4:4">
      <c r="D147" s="191"/>
    </row>
    <row r="148" spans="4:4">
      <c r="D148" s="191"/>
    </row>
    <row r="149" spans="4:4">
      <c r="D149" s="191"/>
    </row>
    <row r="150" spans="4:4">
      <c r="D150" s="191"/>
    </row>
    <row r="151" spans="4:4">
      <c r="D151" s="191"/>
    </row>
    <row r="152" spans="4:4">
      <c r="D152" s="191"/>
    </row>
    <row r="153" spans="4:4">
      <c r="D153" s="191"/>
    </row>
    <row r="154" spans="4:4">
      <c r="D154" s="191"/>
    </row>
    <row r="155" spans="4:4">
      <c r="D155" s="191"/>
    </row>
    <row r="156" spans="4:4">
      <c r="D156" s="191"/>
    </row>
    <row r="157" spans="4:4">
      <c r="D157" s="191"/>
    </row>
    <row r="158" spans="4:4">
      <c r="D158" s="191"/>
    </row>
    <row r="159" spans="4:4">
      <c r="D159" s="191"/>
    </row>
    <row r="160" spans="4:4">
      <c r="D160" s="191"/>
    </row>
    <row r="161" spans="4:4">
      <c r="D161" s="191"/>
    </row>
    <row r="162" spans="4:4">
      <c r="D162" s="191"/>
    </row>
    <row r="163" spans="4:4">
      <c r="D163" s="191"/>
    </row>
    <row r="164" spans="4:4">
      <c r="D164" s="191"/>
    </row>
    <row r="165" spans="4:4">
      <c r="D165" s="191"/>
    </row>
    <row r="166" spans="4:4">
      <c r="D166" s="191"/>
    </row>
    <row r="167" spans="4:4">
      <c r="D167" s="191"/>
    </row>
    <row r="168" spans="4:4">
      <c r="D168" s="191"/>
    </row>
    <row r="169" spans="4:4">
      <c r="D169" s="191"/>
    </row>
    <row r="170" spans="4:4">
      <c r="D170" s="191"/>
    </row>
    <row r="171" spans="4:4">
      <c r="D171" s="191"/>
    </row>
    <row r="172" spans="4:4">
      <c r="D172" s="191"/>
    </row>
    <row r="173" spans="4:4">
      <c r="D173" s="191"/>
    </row>
    <row r="174" spans="4:4">
      <c r="D174" s="191"/>
    </row>
    <row r="175" spans="4:4">
      <c r="D175" s="191"/>
    </row>
    <row r="176" spans="4:4">
      <c r="D176" s="191"/>
    </row>
    <row r="177" spans="4:4">
      <c r="D177" s="191"/>
    </row>
    <row r="178" spans="4:4">
      <c r="D178" s="191"/>
    </row>
    <row r="179" spans="4:4">
      <c r="D179" s="191"/>
    </row>
    <row r="180" spans="4:4">
      <c r="D180" s="191"/>
    </row>
    <row r="181" spans="4:4">
      <c r="D181" s="191"/>
    </row>
    <row r="182" spans="4:4">
      <c r="D182" s="191"/>
    </row>
    <row r="183" spans="4:4">
      <c r="D183" s="191"/>
    </row>
    <row r="184" spans="4:4">
      <c r="D184" s="191"/>
    </row>
    <row r="185" spans="4:4">
      <c r="D185" s="191"/>
    </row>
    <row r="186" spans="4:4">
      <c r="D186" s="191"/>
    </row>
    <row r="187" spans="4:4">
      <c r="D187" s="191"/>
    </row>
    <row r="188" spans="4:4">
      <c r="D188" s="191"/>
    </row>
    <row r="189" spans="4:4">
      <c r="D189" s="191"/>
    </row>
    <row r="190" spans="4:4">
      <c r="D190" s="191"/>
    </row>
    <row r="191" spans="4:4">
      <c r="D191" s="191"/>
    </row>
    <row r="192" spans="4:4">
      <c r="D192" s="191"/>
    </row>
    <row r="193" spans="4:4">
      <c r="D193" s="191"/>
    </row>
    <row r="194" spans="4:4">
      <c r="D194" s="191"/>
    </row>
    <row r="195" spans="4:4">
      <c r="D195" s="191"/>
    </row>
    <row r="196" spans="4:4">
      <c r="D196" s="191"/>
    </row>
    <row r="197" spans="4:4">
      <c r="D197" s="191"/>
    </row>
    <row r="198" spans="4:4">
      <c r="D198" s="191"/>
    </row>
    <row r="199" spans="4:4">
      <c r="D199" s="191"/>
    </row>
    <row r="200" spans="4:4">
      <c r="D200" s="191"/>
    </row>
    <row r="201" spans="4:4">
      <c r="D201" s="191"/>
    </row>
    <row r="202" spans="4:4">
      <c r="D202" s="191"/>
    </row>
    <row r="203" spans="4:4">
      <c r="D203" s="191"/>
    </row>
    <row r="204" spans="4:4">
      <c r="D204" s="191"/>
    </row>
    <row r="205" spans="4:4">
      <c r="D205" s="191"/>
    </row>
    <row r="206" spans="4:4">
      <c r="D206" s="191"/>
    </row>
    <row r="207" spans="4:4">
      <c r="D207" s="191"/>
    </row>
    <row r="208" spans="4:4">
      <c r="D208" s="191"/>
    </row>
    <row r="209" spans="4:4">
      <c r="D209" s="191"/>
    </row>
    <row r="210" spans="4:4">
      <c r="D210" s="191"/>
    </row>
    <row r="211" spans="4:4">
      <c r="D211" s="191"/>
    </row>
    <row r="212" spans="4:4">
      <c r="D212" s="191"/>
    </row>
    <row r="213" spans="4:4">
      <c r="D213" s="191"/>
    </row>
    <row r="214" spans="4:4">
      <c r="D214" s="191"/>
    </row>
    <row r="215" spans="4:4">
      <c r="D215" s="191"/>
    </row>
    <row r="216" spans="4:4">
      <c r="D216" s="191"/>
    </row>
    <row r="217" spans="4:4">
      <c r="D217" s="191"/>
    </row>
    <row r="218" spans="4:4">
      <c r="D218" s="191"/>
    </row>
    <row r="219" spans="4:4">
      <c r="D219" s="191"/>
    </row>
    <row r="220" spans="4:4">
      <c r="D220" s="191"/>
    </row>
    <row r="221" spans="4:4">
      <c r="D221" s="191"/>
    </row>
    <row r="222" spans="4:4">
      <c r="D222" s="191"/>
    </row>
    <row r="223" spans="4:4">
      <c r="D223" s="191"/>
    </row>
    <row r="224" spans="4:4">
      <c r="D224" s="191"/>
    </row>
    <row r="225" spans="4:4">
      <c r="D225" s="191"/>
    </row>
    <row r="226" spans="4:4">
      <c r="D226" s="191"/>
    </row>
    <row r="227" spans="4:4">
      <c r="D227" s="191"/>
    </row>
    <row r="228" spans="4:4">
      <c r="D228" s="191"/>
    </row>
    <row r="229" spans="4:4">
      <c r="D229" s="191"/>
    </row>
    <row r="230" spans="4:4">
      <c r="D230" s="191"/>
    </row>
    <row r="231" spans="4:4">
      <c r="D231" s="191"/>
    </row>
    <row r="232" spans="4:4">
      <c r="D232" s="191"/>
    </row>
    <row r="233" spans="4:4">
      <c r="D233" s="191"/>
    </row>
    <row r="234" spans="4:4">
      <c r="D234" s="191"/>
    </row>
    <row r="235" spans="4:4">
      <c r="D235" s="191"/>
    </row>
    <row r="236" spans="4:4">
      <c r="D236" s="191"/>
    </row>
    <row r="237" spans="4:4">
      <c r="D237" s="191"/>
    </row>
    <row r="238" spans="4:4">
      <c r="D238" s="191"/>
    </row>
    <row r="239" spans="4:4">
      <c r="D239" s="191"/>
    </row>
    <row r="240" spans="4:4">
      <c r="D240" s="191"/>
    </row>
    <row r="241" spans="4:4">
      <c r="D241" s="191"/>
    </row>
    <row r="242" spans="4:4">
      <c r="D242" s="191"/>
    </row>
    <row r="243" spans="4:4">
      <c r="D243" s="191"/>
    </row>
    <row r="244" spans="4:4">
      <c r="D244" s="191"/>
    </row>
    <row r="245" spans="4:4">
      <c r="D245" s="191"/>
    </row>
    <row r="246" spans="4:4">
      <c r="D246" s="191"/>
    </row>
    <row r="247" spans="4:4">
      <c r="D247" s="191"/>
    </row>
    <row r="248" spans="4:4">
      <c r="D248" s="191"/>
    </row>
    <row r="249" spans="4:4">
      <c r="D249" s="191"/>
    </row>
    <row r="250" spans="4:4">
      <c r="D250" s="191"/>
    </row>
    <row r="251" spans="4:4">
      <c r="D251" s="191"/>
    </row>
    <row r="252" spans="4:4">
      <c r="D252" s="191"/>
    </row>
    <row r="253" spans="4:4">
      <c r="D253" s="191"/>
    </row>
    <row r="254" spans="4:4">
      <c r="D254" s="191"/>
    </row>
    <row r="255" spans="4:4">
      <c r="D255" s="191"/>
    </row>
    <row r="256" spans="4:4">
      <c r="D256" s="191"/>
    </row>
    <row r="257" spans="4:4">
      <c r="D257" s="191"/>
    </row>
    <row r="258" spans="4:4">
      <c r="D258" s="191"/>
    </row>
    <row r="259" spans="4:4">
      <c r="D259" s="191"/>
    </row>
    <row r="260" spans="4:4">
      <c r="D260" s="191"/>
    </row>
    <row r="261" spans="4:4">
      <c r="D261" s="191"/>
    </row>
    <row r="262" spans="4:4">
      <c r="D262" s="191"/>
    </row>
    <row r="263" spans="4:4">
      <c r="D263" s="191"/>
    </row>
    <row r="264" spans="4:4">
      <c r="D264" s="191"/>
    </row>
    <row r="265" spans="4:4">
      <c r="D265" s="191"/>
    </row>
    <row r="266" spans="4:4">
      <c r="D266" s="191"/>
    </row>
    <row r="267" spans="4:4">
      <c r="D267" s="191"/>
    </row>
    <row r="268" spans="4:4">
      <c r="D268" s="191"/>
    </row>
    <row r="269" spans="4:4">
      <c r="D269" s="191"/>
    </row>
    <row r="270" spans="4:4">
      <c r="D270" s="191"/>
    </row>
    <row r="271" spans="4:4">
      <c r="D271" s="191"/>
    </row>
    <row r="272" spans="4:4">
      <c r="D272" s="191"/>
    </row>
    <row r="273" spans="4:4">
      <c r="D273" s="191"/>
    </row>
    <row r="274" spans="4:4">
      <c r="D274" s="191"/>
    </row>
    <row r="275" spans="4:4">
      <c r="D275" s="191"/>
    </row>
    <row r="276" spans="4:4">
      <c r="D276" s="191"/>
    </row>
    <row r="277" spans="4:4">
      <c r="D277" s="191"/>
    </row>
    <row r="278" spans="4:4">
      <c r="D278" s="191"/>
    </row>
    <row r="279" spans="4:4">
      <c r="D279" s="191"/>
    </row>
    <row r="280" spans="4:4">
      <c r="D280" s="191"/>
    </row>
    <row r="281" spans="4:4">
      <c r="D281" s="191"/>
    </row>
    <row r="282" spans="4:4">
      <c r="D282" s="191"/>
    </row>
    <row r="283" spans="4:4">
      <c r="D283" s="191"/>
    </row>
    <row r="284" spans="4:4">
      <c r="D284" s="191"/>
    </row>
    <row r="285" spans="4:4">
      <c r="D285" s="191"/>
    </row>
    <row r="286" spans="4:4">
      <c r="D286" s="191"/>
    </row>
    <row r="287" spans="4:4">
      <c r="D287" s="191"/>
    </row>
    <row r="288" spans="4:4">
      <c r="D288" s="191"/>
    </row>
    <row r="289" spans="4:4">
      <c r="D289" s="191"/>
    </row>
    <row r="290" spans="4:4">
      <c r="D290" s="191"/>
    </row>
    <row r="291" spans="4:4">
      <c r="D291" s="191"/>
    </row>
    <row r="292" spans="4:4">
      <c r="D292" s="191"/>
    </row>
    <row r="293" spans="4:4">
      <c r="D293" s="191"/>
    </row>
    <row r="294" spans="4:4">
      <c r="D294" s="191"/>
    </row>
    <row r="295" spans="4:4">
      <c r="D295" s="191"/>
    </row>
    <row r="296" spans="4:4">
      <c r="D296" s="191"/>
    </row>
    <row r="297" spans="4:4">
      <c r="D297" s="191"/>
    </row>
    <row r="298" spans="4:4">
      <c r="D298" s="191"/>
    </row>
    <row r="299" spans="4:4">
      <c r="D299" s="191"/>
    </row>
    <row r="300" spans="4:4">
      <c r="D300" s="191"/>
    </row>
    <row r="301" spans="4:4">
      <c r="D301" s="191"/>
    </row>
    <row r="302" spans="4:4">
      <c r="D302" s="191"/>
    </row>
    <row r="303" spans="4:4">
      <c r="D303" s="191"/>
    </row>
    <row r="304" spans="4:4">
      <c r="D304" s="191"/>
    </row>
    <row r="305" spans="4:4">
      <c r="D305" s="191"/>
    </row>
    <row r="306" spans="4:4">
      <c r="D306" s="191"/>
    </row>
    <row r="307" spans="4:4">
      <c r="D307" s="191"/>
    </row>
    <row r="308" spans="4:4">
      <c r="D308" s="191"/>
    </row>
    <row r="309" spans="4:4">
      <c r="D309" s="191"/>
    </row>
    <row r="310" spans="4:4">
      <c r="D310" s="191"/>
    </row>
    <row r="311" spans="4:4">
      <c r="D311" s="191"/>
    </row>
    <row r="312" spans="4:4">
      <c r="D312" s="191"/>
    </row>
    <row r="313" spans="4:4">
      <c r="D313" s="191"/>
    </row>
    <row r="314" spans="4:4">
      <c r="D314" s="191"/>
    </row>
    <row r="315" spans="4:4">
      <c r="D315" s="191"/>
    </row>
    <row r="316" spans="4:4">
      <c r="D316" s="191"/>
    </row>
    <row r="317" spans="4:4">
      <c r="D317" s="191"/>
    </row>
    <row r="318" spans="4:4">
      <c r="D318" s="191"/>
    </row>
    <row r="319" spans="4:4">
      <c r="D319" s="191"/>
    </row>
    <row r="320" spans="4:4">
      <c r="D320" s="191"/>
    </row>
    <row r="321" spans="4:4">
      <c r="D321" s="191"/>
    </row>
    <row r="322" spans="4:4">
      <c r="D322" s="191"/>
    </row>
    <row r="323" spans="4:4">
      <c r="D323" s="191"/>
    </row>
    <row r="324" spans="4:4">
      <c r="D324" s="191"/>
    </row>
    <row r="325" spans="4:4">
      <c r="D325" s="191"/>
    </row>
    <row r="326" spans="4:4">
      <c r="D326" s="191"/>
    </row>
    <row r="327" spans="4:4">
      <c r="D327" s="191"/>
    </row>
    <row r="328" spans="4:4">
      <c r="D328" s="191"/>
    </row>
    <row r="329" spans="4:4">
      <c r="D329" s="191"/>
    </row>
    <row r="330" spans="4:4">
      <c r="D330" s="191"/>
    </row>
    <row r="331" spans="4:4">
      <c r="D331" s="191"/>
    </row>
    <row r="332" spans="4:4">
      <c r="D332" s="191"/>
    </row>
    <row r="333" spans="4:4">
      <c r="D333" s="191"/>
    </row>
    <row r="334" spans="4:4">
      <c r="D334" s="191"/>
    </row>
    <row r="335" spans="4:4">
      <c r="D335" s="191"/>
    </row>
    <row r="336" spans="4:4">
      <c r="D336" s="191"/>
    </row>
    <row r="337" spans="4:4">
      <c r="D337" s="191"/>
    </row>
    <row r="338" spans="4:4">
      <c r="D338" s="191"/>
    </row>
    <row r="339" spans="4:4">
      <c r="D339" s="191"/>
    </row>
    <row r="340" spans="4:4">
      <c r="D340" s="191"/>
    </row>
    <row r="341" spans="4:4">
      <c r="D341" s="191"/>
    </row>
    <row r="342" spans="4:4">
      <c r="D342" s="191"/>
    </row>
    <row r="343" spans="4:4">
      <c r="D343" s="191"/>
    </row>
    <row r="344" spans="4:4">
      <c r="D344" s="191"/>
    </row>
    <row r="345" spans="4:4">
      <c r="D345" s="191"/>
    </row>
    <row r="346" spans="4:4">
      <c r="D346" s="191"/>
    </row>
    <row r="347" spans="4:4">
      <c r="D347" s="191"/>
    </row>
    <row r="348" spans="4:4">
      <c r="D348" s="191"/>
    </row>
    <row r="349" spans="4:4">
      <c r="D349" s="191"/>
    </row>
    <row r="350" spans="4:4">
      <c r="D350" s="191"/>
    </row>
    <row r="351" spans="4:4">
      <c r="D351" s="191"/>
    </row>
    <row r="352" spans="4:4">
      <c r="D352" s="191"/>
    </row>
    <row r="353" spans="4:4">
      <c r="D353" s="191"/>
    </row>
    <row r="354" spans="4:4">
      <c r="D354" s="191"/>
    </row>
    <row r="355" spans="4:4">
      <c r="D355" s="191"/>
    </row>
    <row r="356" spans="4:4">
      <c r="D356" s="191"/>
    </row>
    <row r="357" spans="4:4">
      <c r="D357" s="191"/>
    </row>
    <row r="358" spans="4:4">
      <c r="D358" s="191"/>
    </row>
    <row r="359" spans="4:4">
      <c r="D359" s="191"/>
    </row>
    <row r="360" spans="4:4">
      <c r="D360" s="191"/>
    </row>
    <row r="361" spans="4:4">
      <c r="D361" s="191"/>
    </row>
    <row r="362" spans="4:4">
      <c r="D362" s="191"/>
    </row>
    <row r="363" spans="4:4">
      <c r="D363" s="191"/>
    </row>
    <row r="364" spans="4:4">
      <c r="D364" s="191"/>
    </row>
    <row r="365" spans="4:4">
      <c r="D365" s="191"/>
    </row>
    <row r="366" spans="4:4">
      <c r="D366" s="191"/>
    </row>
    <row r="367" spans="4:4">
      <c r="D367" s="191"/>
    </row>
    <row r="368" spans="4:4">
      <c r="D368" s="191"/>
    </row>
    <row r="369" spans="4:4">
      <c r="D369" s="191"/>
    </row>
    <row r="370" spans="4:4">
      <c r="D370" s="191"/>
    </row>
    <row r="371" spans="4:4">
      <c r="D371" s="191"/>
    </row>
    <row r="372" spans="4:4">
      <c r="D372" s="191"/>
    </row>
    <row r="373" spans="4:4">
      <c r="D373" s="191"/>
    </row>
    <row r="374" spans="4:4">
      <c r="D374" s="191"/>
    </row>
    <row r="375" spans="4:4">
      <c r="D375" s="191"/>
    </row>
    <row r="376" spans="4:4">
      <c r="D376" s="191"/>
    </row>
    <row r="377" spans="4:4">
      <c r="D377" s="191"/>
    </row>
    <row r="378" spans="4:4">
      <c r="D378" s="191"/>
    </row>
    <row r="379" spans="4:4">
      <c r="D379" s="191"/>
    </row>
    <row r="380" spans="4:4">
      <c r="D380" s="191"/>
    </row>
    <row r="381" spans="4:4">
      <c r="D381" s="191"/>
    </row>
    <row r="382" spans="4:4">
      <c r="D382" s="191"/>
    </row>
    <row r="383" spans="4:4">
      <c r="D383" s="191"/>
    </row>
    <row r="384" spans="4:4">
      <c r="D384" s="191"/>
    </row>
    <row r="385" spans="4:4">
      <c r="D385" s="191"/>
    </row>
    <row r="386" spans="4:4">
      <c r="D386" s="191"/>
    </row>
    <row r="387" spans="4:4">
      <c r="D387" s="191"/>
    </row>
    <row r="388" spans="4:4">
      <c r="D388" s="191"/>
    </row>
    <row r="389" spans="4:4">
      <c r="D389" s="191"/>
    </row>
    <row r="390" spans="4:4">
      <c r="D390" s="191"/>
    </row>
    <row r="391" spans="4:4">
      <c r="D391" s="191"/>
    </row>
    <row r="392" spans="4:4">
      <c r="D392" s="191"/>
    </row>
    <row r="393" spans="4:4">
      <c r="D393" s="191"/>
    </row>
    <row r="394" spans="4:4">
      <c r="D394" s="191"/>
    </row>
    <row r="395" spans="4:4">
      <c r="D395" s="191"/>
    </row>
    <row r="396" spans="4:4">
      <c r="D396" s="191"/>
    </row>
    <row r="397" spans="4:4">
      <c r="D397" s="191"/>
    </row>
    <row r="398" spans="4:4">
      <c r="D398" s="191"/>
    </row>
    <row r="399" spans="4:4">
      <c r="D399" s="191"/>
    </row>
    <row r="400" spans="4:4">
      <c r="D400" s="191"/>
    </row>
    <row r="401" spans="4:4">
      <c r="D401" s="191"/>
    </row>
    <row r="402" spans="4:4">
      <c r="D402" s="191"/>
    </row>
    <row r="403" spans="4:4">
      <c r="D403" s="191"/>
    </row>
    <row r="404" spans="4:4">
      <c r="D404" s="191"/>
    </row>
    <row r="405" spans="4:4">
      <c r="D405" s="191"/>
    </row>
    <row r="406" spans="4:4">
      <c r="D406" s="191"/>
    </row>
    <row r="407" spans="4:4">
      <c r="D407" s="191"/>
    </row>
    <row r="408" spans="4:4">
      <c r="D408" s="191"/>
    </row>
    <row r="409" spans="4:4">
      <c r="D409" s="191"/>
    </row>
    <row r="410" spans="4:4">
      <c r="D410" s="191"/>
    </row>
    <row r="411" spans="4:4">
      <c r="D411" s="191"/>
    </row>
    <row r="412" spans="4:4">
      <c r="D412" s="191"/>
    </row>
    <row r="413" spans="4:4">
      <c r="D413" s="191"/>
    </row>
    <row r="414" spans="4:4">
      <c r="D414" s="191"/>
    </row>
    <row r="415" spans="4:4">
      <c r="D415" s="191"/>
    </row>
    <row r="416" spans="4:4">
      <c r="D416" s="191"/>
    </row>
    <row r="417" spans="4:4">
      <c r="D417" s="191"/>
    </row>
    <row r="418" spans="4:4">
      <c r="D418" s="191"/>
    </row>
    <row r="419" spans="4:4">
      <c r="D419" s="191"/>
    </row>
    <row r="420" spans="4:4">
      <c r="D420" s="191"/>
    </row>
    <row r="421" spans="4:4">
      <c r="D421" s="191"/>
    </row>
    <row r="422" spans="4:4">
      <c r="D422" s="191"/>
    </row>
    <row r="423" spans="4:4">
      <c r="D423" s="191"/>
    </row>
    <row r="424" spans="4:4">
      <c r="D424" s="191"/>
    </row>
    <row r="425" spans="4:4">
      <c r="D425" s="191"/>
    </row>
    <row r="426" spans="4:4">
      <c r="D426" s="191"/>
    </row>
    <row r="427" spans="4:4">
      <c r="D427" s="191"/>
    </row>
    <row r="428" spans="4:4">
      <c r="D428" s="191"/>
    </row>
    <row r="429" spans="4:4">
      <c r="D429" s="191"/>
    </row>
    <row r="430" spans="4:4">
      <c r="D430" s="191"/>
    </row>
    <row r="431" spans="4:4">
      <c r="D431" s="191"/>
    </row>
    <row r="432" spans="4:4">
      <c r="D432" s="191"/>
    </row>
    <row r="433" spans="4:4">
      <c r="D433" s="191"/>
    </row>
    <row r="434" spans="4:4">
      <c r="D434" s="191"/>
    </row>
    <row r="435" spans="4:4">
      <c r="D435" s="191"/>
    </row>
    <row r="436" spans="4:4">
      <c r="D436" s="191"/>
    </row>
    <row r="437" spans="4:4">
      <c r="D437" s="191"/>
    </row>
    <row r="438" spans="4:4">
      <c r="D438" s="191"/>
    </row>
    <row r="439" spans="4:4">
      <c r="D439" s="191"/>
    </row>
    <row r="440" spans="4:4">
      <c r="D440" s="191"/>
    </row>
    <row r="441" spans="4:4">
      <c r="D441" s="191"/>
    </row>
    <row r="442" spans="4:4">
      <c r="D442" s="191"/>
    </row>
    <row r="443" spans="4:4">
      <c r="D443" s="191"/>
    </row>
    <row r="444" spans="4:4">
      <c r="D444" s="191"/>
    </row>
    <row r="445" spans="4:4">
      <c r="D445" s="191"/>
    </row>
    <row r="446" spans="4:4">
      <c r="D446" s="191"/>
    </row>
    <row r="447" spans="4:4">
      <c r="D447" s="191"/>
    </row>
    <row r="448" spans="4:4">
      <c r="D448" s="191"/>
    </row>
    <row r="449" spans="4:4">
      <c r="D449" s="191"/>
    </row>
    <row r="450" spans="4:4">
      <c r="D450" s="191"/>
    </row>
    <row r="451" spans="4:4">
      <c r="D451" s="191"/>
    </row>
    <row r="452" spans="4:4">
      <c r="D452" s="191"/>
    </row>
    <row r="453" spans="4:4">
      <c r="D453" s="191"/>
    </row>
    <row r="454" spans="4:4">
      <c r="D454" s="191"/>
    </row>
    <row r="455" spans="4:4">
      <c r="D455" s="191"/>
    </row>
    <row r="456" spans="4:4">
      <c r="D456" s="191"/>
    </row>
    <row r="457" spans="4:4">
      <c r="D457" s="191"/>
    </row>
    <row r="458" spans="4:4">
      <c r="D458" s="191"/>
    </row>
    <row r="459" spans="4:4">
      <c r="D459" s="191"/>
    </row>
    <row r="460" spans="4:4">
      <c r="D460" s="191"/>
    </row>
    <row r="461" spans="4:4">
      <c r="D461" s="191"/>
    </row>
    <row r="462" spans="4:4">
      <c r="D462" s="191"/>
    </row>
    <row r="463" spans="4:4">
      <c r="D463" s="191"/>
    </row>
    <row r="464" spans="4:4">
      <c r="D464" s="191"/>
    </row>
    <row r="465" spans="4:4">
      <c r="D465" s="191"/>
    </row>
    <row r="466" spans="4:4">
      <c r="D466" s="191"/>
    </row>
    <row r="467" spans="4:4">
      <c r="D467" s="191"/>
    </row>
    <row r="468" spans="4:4">
      <c r="D468" s="191"/>
    </row>
    <row r="469" spans="4:4">
      <c r="D469" s="191"/>
    </row>
    <row r="470" spans="4:4">
      <c r="D470" s="191"/>
    </row>
    <row r="471" spans="4:4">
      <c r="D471" s="191"/>
    </row>
    <row r="472" spans="4:4">
      <c r="D472" s="191"/>
    </row>
    <row r="473" spans="4:4">
      <c r="D473" s="191"/>
    </row>
    <row r="474" spans="4:4">
      <c r="D474" s="191"/>
    </row>
    <row r="475" spans="4:4">
      <c r="D475" s="191"/>
    </row>
    <row r="476" spans="4:4">
      <c r="D476" s="191"/>
    </row>
    <row r="477" spans="4:4">
      <c r="D477" s="191"/>
    </row>
    <row r="478" spans="4:4">
      <c r="D478" s="191"/>
    </row>
    <row r="479" spans="4:4">
      <c r="D479" s="191"/>
    </row>
    <row r="480" spans="4:4">
      <c r="D480" s="191"/>
    </row>
    <row r="481" spans="4:4">
      <c r="D481" s="191"/>
    </row>
    <row r="482" spans="4:4">
      <c r="D482" s="191"/>
    </row>
    <row r="483" spans="4:4">
      <c r="D483" s="191"/>
    </row>
    <row r="484" spans="4:4">
      <c r="D484" s="191"/>
    </row>
    <row r="485" spans="4:4">
      <c r="D485" s="191"/>
    </row>
    <row r="486" spans="4:4">
      <c r="D486" s="191"/>
    </row>
    <row r="487" spans="4:4">
      <c r="D487" s="191"/>
    </row>
    <row r="488" spans="4:4">
      <c r="D488" s="191"/>
    </row>
    <row r="489" spans="4:4">
      <c r="D489" s="191"/>
    </row>
    <row r="490" spans="4:4">
      <c r="D490" s="191"/>
    </row>
    <row r="491" spans="4:4">
      <c r="D491" s="191"/>
    </row>
    <row r="492" spans="4:4">
      <c r="D492" s="191"/>
    </row>
    <row r="493" spans="4:4">
      <c r="D493" s="191"/>
    </row>
    <row r="494" spans="4:4">
      <c r="D494" s="191"/>
    </row>
    <row r="495" spans="4:4">
      <c r="D495" s="191"/>
    </row>
    <row r="496" spans="4:4">
      <c r="D496" s="191"/>
    </row>
    <row r="497" spans="4:4">
      <c r="D497" s="191"/>
    </row>
    <row r="498" spans="4:4">
      <c r="D498" s="191"/>
    </row>
    <row r="499" spans="4:4">
      <c r="D499" s="191"/>
    </row>
    <row r="500" spans="4:4">
      <c r="D500" s="191"/>
    </row>
    <row r="501" spans="4:4">
      <c r="D501" s="191"/>
    </row>
    <row r="502" spans="4:4">
      <c r="D502" s="191"/>
    </row>
    <row r="503" spans="4:4">
      <c r="D503" s="191"/>
    </row>
    <row r="504" spans="4:4">
      <c r="D504" s="191"/>
    </row>
    <row r="505" spans="4:4">
      <c r="D505" s="191"/>
    </row>
    <row r="506" spans="4:4">
      <c r="D506" s="191"/>
    </row>
    <row r="507" spans="4:4">
      <c r="D507" s="191"/>
    </row>
    <row r="508" spans="4:4">
      <c r="D508" s="191"/>
    </row>
    <row r="509" spans="4:4">
      <c r="D509" s="191"/>
    </row>
    <row r="510" spans="4:4">
      <c r="D510" s="191"/>
    </row>
    <row r="511" spans="4:4">
      <c r="D511" s="191"/>
    </row>
    <row r="512" spans="4:4">
      <c r="D512" s="191"/>
    </row>
    <row r="513" spans="4:4">
      <c r="D513" s="191"/>
    </row>
    <row r="514" spans="4:4">
      <c r="D514" s="191"/>
    </row>
    <row r="515" spans="4:4">
      <c r="D515" s="191"/>
    </row>
    <row r="516" spans="4:4">
      <c r="D516" s="191"/>
    </row>
    <row r="517" spans="4:4">
      <c r="D517" s="191"/>
    </row>
    <row r="518" spans="4:4">
      <c r="D518" s="191"/>
    </row>
    <row r="519" spans="4:4">
      <c r="D519" s="191"/>
    </row>
    <row r="520" spans="4:4">
      <c r="D520" s="191"/>
    </row>
    <row r="521" spans="4:4">
      <c r="D521" s="191"/>
    </row>
    <row r="522" spans="4:4">
      <c r="D522" s="191"/>
    </row>
    <row r="523" spans="4:4">
      <c r="D523" s="191"/>
    </row>
    <row r="524" spans="4:4">
      <c r="D524" s="191"/>
    </row>
    <row r="525" spans="4:4">
      <c r="D525" s="191"/>
    </row>
    <row r="526" spans="4:4">
      <c r="D526" s="191"/>
    </row>
    <row r="527" spans="4:4">
      <c r="D527" s="191"/>
    </row>
    <row r="528" spans="4:4">
      <c r="D528" s="191"/>
    </row>
    <row r="529" spans="4:4">
      <c r="D529" s="191"/>
    </row>
    <row r="530" spans="4:4">
      <c r="D530" s="191"/>
    </row>
    <row r="531" spans="4:4">
      <c r="D531" s="191"/>
    </row>
    <row r="532" spans="4:4">
      <c r="D532" s="191"/>
    </row>
    <row r="533" spans="4:4">
      <c r="D533" s="191"/>
    </row>
    <row r="534" spans="4:4">
      <c r="D534" s="191"/>
    </row>
    <row r="535" spans="4:4">
      <c r="D535" s="191"/>
    </row>
    <row r="536" spans="4:4">
      <c r="D536" s="191"/>
    </row>
    <row r="537" spans="4:4">
      <c r="D537" s="191"/>
    </row>
    <row r="538" spans="4:4">
      <c r="D538" s="191"/>
    </row>
    <row r="539" spans="4:4">
      <c r="D539" s="191"/>
    </row>
    <row r="540" spans="4:4">
      <c r="D540" s="191"/>
    </row>
    <row r="541" spans="4:4">
      <c r="D541" s="191"/>
    </row>
    <row r="542" spans="4:4">
      <c r="D542" s="191"/>
    </row>
    <row r="543" spans="4:4">
      <c r="D543" s="191"/>
    </row>
    <row r="544" spans="4:4">
      <c r="D544" s="191"/>
    </row>
    <row r="545" spans="4:4">
      <c r="D545" s="191"/>
    </row>
    <row r="546" spans="4:4">
      <c r="D546" s="191"/>
    </row>
    <row r="547" spans="4:4">
      <c r="D547" s="191"/>
    </row>
    <row r="548" spans="4:4">
      <c r="D548" s="191"/>
    </row>
    <row r="549" spans="4:4">
      <c r="D549" s="191"/>
    </row>
    <row r="550" spans="4:4">
      <c r="D550" s="191"/>
    </row>
    <row r="551" spans="4:4">
      <c r="D551" s="191"/>
    </row>
    <row r="552" spans="4:4">
      <c r="D552" s="191"/>
    </row>
    <row r="553" spans="4:4">
      <c r="D553" s="191"/>
    </row>
    <row r="554" spans="4:4">
      <c r="D554" s="191"/>
    </row>
    <row r="555" spans="4:4">
      <c r="D555" s="191"/>
    </row>
    <row r="556" spans="4:4">
      <c r="D556" s="191"/>
    </row>
    <row r="557" spans="4:4">
      <c r="D557" s="191"/>
    </row>
    <row r="558" spans="4:4">
      <c r="D558" s="191"/>
    </row>
    <row r="559" spans="4:4">
      <c r="D559" s="191"/>
    </row>
    <row r="560" spans="4:4">
      <c r="D560" s="191"/>
    </row>
    <row r="561" spans="4:4">
      <c r="D561" s="191"/>
    </row>
    <row r="562" spans="4:4">
      <c r="D562" s="191"/>
    </row>
    <row r="563" spans="4:4">
      <c r="D563" s="191"/>
    </row>
    <row r="564" spans="4:4">
      <c r="D564" s="191"/>
    </row>
    <row r="565" spans="4:4">
      <c r="D565" s="191"/>
    </row>
    <row r="566" spans="4:4">
      <c r="D566" s="191"/>
    </row>
    <row r="567" spans="4:4">
      <c r="D567" s="191"/>
    </row>
    <row r="568" spans="4:4">
      <c r="D568" s="191"/>
    </row>
    <row r="569" spans="4:4">
      <c r="D569" s="191"/>
    </row>
    <row r="570" spans="4:4">
      <c r="D570" s="191"/>
    </row>
    <row r="571" spans="4:4">
      <c r="D571" s="191"/>
    </row>
    <row r="572" spans="4:4">
      <c r="D572" s="191"/>
    </row>
    <row r="573" spans="4:4">
      <c r="D573" s="191"/>
    </row>
    <row r="574" spans="4:4">
      <c r="D574" s="191"/>
    </row>
    <row r="575" spans="4:4">
      <c r="D575" s="191"/>
    </row>
    <row r="576" spans="4:4">
      <c r="D576" s="191"/>
    </row>
    <row r="577" spans="4:4">
      <c r="D577" s="191"/>
    </row>
    <row r="578" spans="4:4">
      <c r="D578" s="191"/>
    </row>
    <row r="579" spans="4:4">
      <c r="D579" s="191"/>
    </row>
    <row r="580" spans="4:4">
      <c r="D580" s="191"/>
    </row>
    <row r="581" spans="4:4">
      <c r="D581" s="191"/>
    </row>
    <row r="582" spans="4:4">
      <c r="D582" s="191"/>
    </row>
    <row r="583" spans="4:4">
      <c r="D583" s="191"/>
    </row>
    <row r="584" spans="4:4">
      <c r="D584" s="191"/>
    </row>
    <row r="585" spans="4:4">
      <c r="D585" s="191"/>
    </row>
    <row r="586" spans="4:4">
      <c r="D586" s="191"/>
    </row>
    <row r="587" spans="4:4">
      <c r="D587" s="191"/>
    </row>
    <row r="588" spans="4:4">
      <c r="D588" s="191"/>
    </row>
    <row r="589" spans="4:4">
      <c r="D589" s="191"/>
    </row>
    <row r="590" spans="4:4">
      <c r="D590" s="191"/>
    </row>
    <row r="591" spans="4:4">
      <c r="D591" s="191"/>
    </row>
    <row r="592" spans="4:4">
      <c r="D592" s="191"/>
    </row>
    <row r="593" spans="4:4">
      <c r="D593" s="191"/>
    </row>
    <row r="594" spans="4:4">
      <c r="D594" s="191"/>
    </row>
    <row r="595" spans="4:4">
      <c r="D595" s="191"/>
    </row>
    <row r="596" spans="4:4">
      <c r="D596" s="191"/>
    </row>
    <row r="597" spans="4:4">
      <c r="D597" s="191"/>
    </row>
    <row r="598" spans="4:4">
      <c r="D598" s="191"/>
    </row>
    <row r="599" spans="4:4">
      <c r="D599" s="191"/>
    </row>
    <row r="600" spans="4:4">
      <c r="D600" s="191"/>
    </row>
    <row r="601" spans="4:4">
      <c r="D601" s="191"/>
    </row>
    <row r="602" spans="4:4">
      <c r="D602" s="191"/>
    </row>
    <row r="603" spans="4:4">
      <c r="D603" s="191"/>
    </row>
    <row r="604" spans="4:4">
      <c r="D604" s="191"/>
    </row>
    <row r="605" spans="4:4">
      <c r="D605" s="191"/>
    </row>
    <row r="606" spans="4:4">
      <c r="D606" s="191"/>
    </row>
    <row r="607" spans="4:4">
      <c r="D607" s="191"/>
    </row>
    <row r="608" spans="4:4">
      <c r="D608" s="191"/>
    </row>
    <row r="609" spans="4:4">
      <c r="D609" s="191"/>
    </row>
    <row r="610" spans="4:4">
      <c r="D610" s="191"/>
    </row>
    <row r="611" spans="4:4">
      <c r="D611" s="191"/>
    </row>
    <row r="612" spans="4:4">
      <c r="D612" s="191"/>
    </row>
    <row r="613" spans="4:4">
      <c r="D613" s="191"/>
    </row>
    <row r="614" spans="4:4">
      <c r="D614" s="191"/>
    </row>
    <row r="615" spans="4:4">
      <c r="D615" s="191"/>
    </row>
    <row r="616" spans="4:4">
      <c r="D616" s="191"/>
    </row>
    <row r="617" spans="4:4">
      <c r="D617" s="191"/>
    </row>
    <row r="618" spans="4:4">
      <c r="D618" s="191"/>
    </row>
    <row r="619" spans="4:4">
      <c r="D619" s="191"/>
    </row>
    <row r="620" spans="4:4">
      <c r="D620" s="191"/>
    </row>
    <row r="621" spans="4:4">
      <c r="D621" s="191"/>
    </row>
    <row r="622" spans="4:4">
      <c r="D622" s="191"/>
    </row>
    <row r="623" spans="4:4">
      <c r="D623" s="191"/>
    </row>
    <row r="624" spans="4:4">
      <c r="D624" s="191"/>
    </row>
    <row r="625" spans="4:4">
      <c r="D625" s="191"/>
    </row>
    <row r="626" spans="4:4">
      <c r="D626" s="191"/>
    </row>
    <row r="627" spans="4:4">
      <c r="D627" s="191"/>
    </row>
    <row r="628" spans="4:4">
      <c r="D628" s="191"/>
    </row>
    <row r="629" spans="4:4">
      <c r="D629" s="191"/>
    </row>
    <row r="630" spans="4:4">
      <c r="D630" s="191"/>
    </row>
    <row r="631" spans="4:4">
      <c r="D631" s="191"/>
    </row>
    <row r="632" spans="4:4">
      <c r="D632" s="191"/>
    </row>
    <row r="633" spans="4:4">
      <c r="D633" s="191"/>
    </row>
    <row r="634" spans="4:4">
      <c r="D634" s="191"/>
    </row>
    <row r="635" spans="4:4">
      <c r="D635" s="191"/>
    </row>
    <row r="636" spans="4:4">
      <c r="D636" s="191"/>
    </row>
    <row r="637" spans="4:4">
      <c r="D637" s="191"/>
    </row>
    <row r="638" spans="4:4">
      <c r="D638" s="191"/>
    </row>
    <row r="639" spans="4:4">
      <c r="D639" s="191"/>
    </row>
    <row r="640" spans="4:4">
      <c r="D640" s="191"/>
    </row>
    <row r="641" spans="4:4">
      <c r="D641" s="191"/>
    </row>
    <row r="642" spans="4:4">
      <c r="D642" s="191"/>
    </row>
    <row r="643" spans="4:4">
      <c r="D643" s="191"/>
    </row>
    <row r="644" spans="4:4">
      <c r="D644" s="191"/>
    </row>
    <row r="645" spans="4:4">
      <c r="D645" s="191"/>
    </row>
    <row r="646" spans="4:4">
      <c r="D646" s="191"/>
    </row>
    <row r="647" spans="4:4">
      <c r="D647" s="191"/>
    </row>
    <row r="648" spans="4:4">
      <c r="D648" s="191"/>
    </row>
    <row r="649" spans="4:4">
      <c r="D649" s="191"/>
    </row>
    <row r="650" spans="4:4">
      <c r="D650" s="191"/>
    </row>
    <row r="651" spans="4:4">
      <c r="D651" s="191"/>
    </row>
    <row r="652" spans="4:4">
      <c r="D652" s="191"/>
    </row>
    <row r="653" spans="4:4">
      <c r="D653" s="191"/>
    </row>
    <row r="654" spans="4:4">
      <c r="D654" s="191"/>
    </row>
    <row r="655" spans="4:4">
      <c r="D655" s="191"/>
    </row>
    <row r="656" spans="4:4">
      <c r="D656" s="191"/>
    </row>
    <row r="657" spans="4:4">
      <c r="D657" s="191"/>
    </row>
    <row r="658" spans="4:4">
      <c r="D658" s="191"/>
    </row>
    <row r="659" spans="4:4">
      <c r="D659" s="191"/>
    </row>
    <row r="660" spans="4:4">
      <c r="D660" s="191"/>
    </row>
    <row r="661" spans="4:4">
      <c r="D661" s="191"/>
    </row>
    <row r="662" spans="4:4">
      <c r="D662" s="191"/>
    </row>
    <row r="663" spans="4:4">
      <c r="D663" s="191"/>
    </row>
    <row r="664" spans="4:4">
      <c r="D664" s="191"/>
    </row>
    <row r="665" spans="4:4">
      <c r="D665" s="191"/>
    </row>
    <row r="666" spans="4:4">
      <c r="D666" s="191"/>
    </row>
    <row r="667" spans="4:4">
      <c r="D667" s="191"/>
    </row>
    <row r="668" spans="4:4">
      <c r="D668" s="191"/>
    </row>
    <row r="669" spans="4:4">
      <c r="D669" s="191"/>
    </row>
    <row r="670" spans="4:4">
      <c r="D670" s="191"/>
    </row>
    <row r="671" spans="4:4">
      <c r="D671" s="191"/>
    </row>
    <row r="672" spans="4:4">
      <c r="D672" s="191"/>
    </row>
    <row r="673" spans="4:4">
      <c r="D673" s="191"/>
    </row>
    <row r="674" spans="4:4">
      <c r="D674" s="191"/>
    </row>
    <row r="675" spans="4:4">
      <c r="D675" s="191"/>
    </row>
    <row r="676" spans="4:4">
      <c r="D676" s="191"/>
    </row>
    <row r="677" spans="4:4">
      <c r="D677" s="191"/>
    </row>
    <row r="678" spans="4:4">
      <c r="D678" s="191"/>
    </row>
    <row r="679" spans="4:4">
      <c r="D679" s="191"/>
    </row>
    <row r="680" spans="4:4">
      <c r="D680" s="191"/>
    </row>
    <row r="681" spans="4:4">
      <c r="D681" s="191"/>
    </row>
    <row r="682" spans="4:4">
      <c r="D682" s="191"/>
    </row>
    <row r="683" spans="4:4">
      <c r="D683" s="191"/>
    </row>
    <row r="684" spans="4:4">
      <c r="D684" s="191"/>
    </row>
    <row r="685" spans="4:4">
      <c r="D685" s="191"/>
    </row>
    <row r="686" spans="4:4">
      <c r="D686" s="191"/>
    </row>
    <row r="687" spans="4:4">
      <c r="D687" s="191"/>
    </row>
    <row r="688" spans="4:4">
      <c r="D688" s="191"/>
    </row>
    <row r="689" spans="4:4">
      <c r="D689" s="191"/>
    </row>
    <row r="690" spans="4:4">
      <c r="D690" s="191"/>
    </row>
    <row r="691" spans="4:4">
      <c r="D691" s="191"/>
    </row>
    <row r="692" spans="4:4">
      <c r="D692" s="191"/>
    </row>
    <row r="693" spans="4:4">
      <c r="D693" s="191"/>
    </row>
    <row r="694" spans="4:4">
      <c r="D694" s="191"/>
    </row>
    <row r="695" spans="4:4">
      <c r="D695" s="191"/>
    </row>
    <row r="696" spans="4:4">
      <c r="D696" s="191"/>
    </row>
    <row r="697" spans="4:4">
      <c r="D697" s="191"/>
    </row>
    <row r="698" spans="4:4">
      <c r="D698" s="191"/>
    </row>
    <row r="699" spans="4:4">
      <c r="D699" s="191"/>
    </row>
    <row r="700" spans="4:4">
      <c r="D700" s="191"/>
    </row>
    <row r="701" spans="4:4">
      <c r="D701" s="191"/>
    </row>
    <row r="702" spans="4:4">
      <c r="D702" s="191"/>
    </row>
    <row r="703" spans="4:4">
      <c r="D703" s="191"/>
    </row>
    <row r="704" spans="4:4">
      <c r="D704" s="191"/>
    </row>
    <row r="705" spans="4:4">
      <c r="D705" s="191"/>
    </row>
    <row r="706" spans="4:4">
      <c r="D706" s="191"/>
    </row>
    <row r="707" spans="4:4">
      <c r="D707" s="191"/>
    </row>
    <row r="708" spans="4:4">
      <c r="D708" s="191"/>
    </row>
    <row r="709" spans="4:4">
      <c r="D709" s="191"/>
    </row>
    <row r="710" spans="4:4">
      <c r="D710" s="191"/>
    </row>
    <row r="711" spans="4:4">
      <c r="D711" s="191"/>
    </row>
    <row r="712" spans="4:4">
      <c r="D712" s="191"/>
    </row>
    <row r="713" spans="4:4">
      <c r="D713" s="191"/>
    </row>
    <row r="714" spans="4:4">
      <c r="D714" s="191"/>
    </row>
    <row r="715" spans="4:4">
      <c r="D715" s="191"/>
    </row>
    <row r="716" spans="4:4">
      <c r="D716" s="191"/>
    </row>
    <row r="717" spans="4:4">
      <c r="D717" s="191"/>
    </row>
    <row r="718" spans="4:4">
      <c r="D718" s="191"/>
    </row>
    <row r="719" spans="4:4">
      <c r="D719" s="191"/>
    </row>
    <row r="720" spans="4:4">
      <c r="D720" s="191"/>
    </row>
    <row r="721" spans="4:4">
      <c r="D721" s="191"/>
    </row>
    <row r="722" spans="4:4">
      <c r="D722" s="191"/>
    </row>
    <row r="723" spans="4:4">
      <c r="D723" s="191"/>
    </row>
    <row r="724" spans="4:4">
      <c r="D724" s="191"/>
    </row>
    <row r="725" spans="4:4">
      <c r="D725" s="191"/>
    </row>
    <row r="726" spans="4:4">
      <c r="D726" s="191"/>
    </row>
    <row r="727" spans="4:4">
      <c r="D727" s="191"/>
    </row>
    <row r="728" spans="4:4">
      <c r="D728" s="191"/>
    </row>
    <row r="729" spans="4:4">
      <c r="D729" s="191"/>
    </row>
    <row r="730" spans="4:4">
      <c r="D730" s="191"/>
    </row>
    <row r="731" spans="4:4">
      <c r="D731" s="191"/>
    </row>
    <row r="732" spans="4:4">
      <c r="D732" s="191"/>
    </row>
    <row r="733" spans="4:4">
      <c r="D733" s="191"/>
    </row>
    <row r="734" spans="4:4">
      <c r="D734" s="191"/>
    </row>
    <row r="735" spans="4:4">
      <c r="D735" s="191"/>
    </row>
    <row r="736" spans="4:4">
      <c r="D736" s="191"/>
    </row>
    <row r="737" spans="4:4">
      <c r="D737" s="191"/>
    </row>
    <row r="738" spans="4:4">
      <c r="D738" s="191"/>
    </row>
    <row r="739" spans="4:4">
      <c r="D739" s="191"/>
    </row>
    <row r="740" spans="4:4">
      <c r="D740" s="191"/>
    </row>
    <row r="741" spans="4:4">
      <c r="D741" s="191"/>
    </row>
    <row r="742" spans="4:4">
      <c r="D742" s="191"/>
    </row>
    <row r="743" spans="4:4">
      <c r="D743" s="191"/>
    </row>
    <row r="744" spans="4:4">
      <c r="D744" s="191"/>
    </row>
    <row r="745" spans="4:4">
      <c r="D745" s="191"/>
    </row>
    <row r="746" spans="4:4">
      <c r="D746" s="191"/>
    </row>
    <row r="747" spans="4:4">
      <c r="D747" s="191"/>
    </row>
    <row r="748" spans="4:4">
      <c r="D748" s="191"/>
    </row>
    <row r="749" spans="4:4">
      <c r="D749" s="191"/>
    </row>
    <row r="750" spans="4:4">
      <c r="D750" s="191"/>
    </row>
    <row r="751" spans="4:4">
      <c r="D751" s="191"/>
    </row>
    <row r="752" spans="4:4">
      <c r="D752" s="191"/>
    </row>
    <row r="753" spans="4:4">
      <c r="D753" s="191"/>
    </row>
    <row r="754" spans="4:4">
      <c r="D754" s="191"/>
    </row>
    <row r="755" spans="4:4">
      <c r="D755" s="191"/>
    </row>
    <row r="756" spans="4:4">
      <c r="D756" s="191"/>
    </row>
    <row r="757" spans="4:4">
      <c r="D757" s="191"/>
    </row>
    <row r="758" spans="4:4">
      <c r="D758" s="191"/>
    </row>
    <row r="759" spans="4:4">
      <c r="D759" s="191"/>
    </row>
    <row r="760" spans="4:4">
      <c r="D760" s="191"/>
    </row>
    <row r="761" spans="4:4">
      <c r="D761" s="191"/>
    </row>
    <row r="762" spans="4:4">
      <c r="D762" s="191"/>
    </row>
    <row r="763" spans="4:4">
      <c r="D763" s="191"/>
    </row>
    <row r="764" spans="4:4">
      <c r="D764" s="191"/>
    </row>
    <row r="765" spans="4:4">
      <c r="D765" s="191"/>
    </row>
    <row r="766" spans="4:4">
      <c r="D766" s="191"/>
    </row>
    <row r="767" spans="4:4">
      <c r="D767" s="191"/>
    </row>
    <row r="768" spans="4:4">
      <c r="D768" s="191"/>
    </row>
    <row r="769" spans="4:4">
      <c r="D769" s="191"/>
    </row>
    <row r="770" spans="4:4">
      <c r="D770" s="191"/>
    </row>
    <row r="771" spans="4:4">
      <c r="D771" s="191"/>
    </row>
    <row r="772" spans="4:4">
      <c r="D772" s="191"/>
    </row>
    <row r="773" spans="4:4">
      <c r="D773" s="191"/>
    </row>
    <row r="774" spans="4:4">
      <c r="D774" s="191"/>
    </row>
    <row r="775" spans="4:4">
      <c r="D775" s="191"/>
    </row>
    <row r="776" spans="4:4">
      <c r="D776" s="191"/>
    </row>
    <row r="777" spans="4:4">
      <c r="D777" s="191"/>
    </row>
    <row r="778" spans="4:4">
      <c r="D778" s="191"/>
    </row>
    <row r="779" spans="4:4">
      <c r="D779" s="191"/>
    </row>
    <row r="780" spans="4:4">
      <c r="D780" s="191"/>
    </row>
    <row r="781" spans="4:4">
      <c r="D781" s="191"/>
    </row>
    <row r="782" spans="4:4">
      <c r="D782" s="191"/>
    </row>
    <row r="783" spans="4:4">
      <c r="D783" s="191"/>
    </row>
    <row r="784" spans="4:4">
      <c r="D784" s="191"/>
    </row>
    <row r="785" spans="4:4">
      <c r="D785" s="191"/>
    </row>
    <row r="786" spans="4:4">
      <c r="D786" s="191"/>
    </row>
    <row r="787" spans="4:4">
      <c r="D787" s="191"/>
    </row>
    <row r="788" spans="4:4">
      <c r="D788" s="191"/>
    </row>
    <row r="789" spans="4:4">
      <c r="D789" s="191"/>
    </row>
    <row r="790" spans="4:4">
      <c r="D790" s="191"/>
    </row>
    <row r="791" spans="4:4">
      <c r="D791" s="191"/>
    </row>
    <row r="792" spans="4:4">
      <c r="D792" s="191"/>
    </row>
    <row r="793" spans="4:4">
      <c r="D793" s="191"/>
    </row>
    <row r="794" spans="4:4">
      <c r="D794" s="191"/>
    </row>
    <row r="795" spans="4:4">
      <c r="D795" s="191"/>
    </row>
    <row r="796" spans="4:4">
      <c r="D796" s="191"/>
    </row>
    <row r="797" spans="4:4">
      <c r="D797" s="191"/>
    </row>
    <row r="798" spans="4:4">
      <c r="D798" s="191"/>
    </row>
    <row r="799" spans="4:4">
      <c r="D799" s="191"/>
    </row>
    <row r="800" spans="4:4">
      <c r="D800" s="191"/>
    </row>
    <row r="801" spans="4:4">
      <c r="D801" s="191"/>
    </row>
    <row r="802" spans="4:4">
      <c r="D802" s="191"/>
    </row>
    <row r="803" spans="4:4">
      <c r="D803" s="191"/>
    </row>
    <row r="804" spans="4:4">
      <c r="D804" s="191"/>
    </row>
    <row r="805" spans="4:4">
      <c r="D805" s="191"/>
    </row>
    <row r="806" spans="4:4">
      <c r="D806" s="191"/>
    </row>
    <row r="807" spans="4:4">
      <c r="D807" s="191"/>
    </row>
    <row r="808" spans="4:4">
      <c r="D808" s="191"/>
    </row>
    <row r="809" spans="4:4">
      <c r="D809" s="191"/>
    </row>
    <row r="810" spans="4:4">
      <c r="D810" s="191"/>
    </row>
    <row r="811" spans="4:4">
      <c r="D811" s="191"/>
    </row>
    <row r="812" spans="4:4">
      <c r="D812" s="191"/>
    </row>
    <row r="813" spans="4:4">
      <c r="D813" s="191"/>
    </row>
    <row r="814" spans="4:4">
      <c r="D814" s="191"/>
    </row>
    <row r="815" spans="4:4">
      <c r="D815" s="191"/>
    </row>
    <row r="816" spans="4:4">
      <c r="D816" s="191"/>
    </row>
    <row r="817" spans="4:4">
      <c r="D817" s="191"/>
    </row>
    <row r="818" spans="4:4">
      <c r="D818" s="191"/>
    </row>
    <row r="819" spans="4:4">
      <c r="D819" s="191"/>
    </row>
    <row r="820" spans="4:4">
      <c r="D820" s="191"/>
    </row>
    <row r="821" spans="4:4">
      <c r="D821" s="191"/>
    </row>
    <row r="822" spans="4:4">
      <c r="D822" s="191"/>
    </row>
    <row r="823" spans="4:4">
      <c r="D823" s="191"/>
    </row>
    <row r="824" spans="4:4">
      <c r="D824" s="191"/>
    </row>
    <row r="825" spans="4:4">
      <c r="D825" s="191"/>
    </row>
    <row r="826" spans="4:4">
      <c r="D826" s="191"/>
    </row>
    <row r="827" spans="4:4">
      <c r="D827" s="191"/>
    </row>
    <row r="828" spans="4:4">
      <c r="D828" s="191"/>
    </row>
    <row r="829" spans="4:4">
      <c r="D829" s="191"/>
    </row>
    <row r="830" spans="4:4">
      <c r="D830" s="191"/>
    </row>
    <row r="831" spans="4:4">
      <c r="D831" s="191"/>
    </row>
    <row r="832" spans="4:4">
      <c r="D832" s="191"/>
    </row>
    <row r="833" spans="4:4">
      <c r="D833" s="191"/>
    </row>
    <row r="834" spans="4:4">
      <c r="D834" s="191"/>
    </row>
    <row r="835" spans="4:4">
      <c r="D835" s="191"/>
    </row>
    <row r="836" spans="4:4">
      <c r="D836" s="191"/>
    </row>
    <row r="837" spans="4:4">
      <c r="D837" s="191"/>
    </row>
    <row r="838" spans="4:4">
      <c r="D838" s="191"/>
    </row>
    <row r="839" spans="4:4">
      <c r="D839" s="191"/>
    </row>
    <row r="840" spans="4:4">
      <c r="D840" s="191"/>
    </row>
    <row r="841" spans="4:4">
      <c r="D841" s="191"/>
    </row>
    <row r="842" spans="4:4">
      <c r="D842" s="191"/>
    </row>
    <row r="843" spans="4:4">
      <c r="D843" s="191"/>
    </row>
    <row r="844" spans="4:4">
      <c r="D844" s="191"/>
    </row>
    <row r="845" spans="4:4">
      <c r="D845" s="191"/>
    </row>
    <row r="846" spans="4:4">
      <c r="D846" s="191"/>
    </row>
    <row r="847" spans="4:4">
      <c r="D847" s="191"/>
    </row>
    <row r="848" spans="4:4">
      <c r="D848" s="191"/>
    </row>
    <row r="849" spans="4:4">
      <c r="D849" s="191"/>
    </row>
    <row r="850" spans="4:4">
      <c r="D850" s="191"/>
    </row>
    <row r="851" spans="4:4">
      <c r="D851" s="191"/>
    </row>
    <row r="852" spans="4:4">
      <c r="D852" s="191"/>
    </row>
    <row r="853" spans="4:4">
      <c r="D853" s="191"/>
    </row>
    <row r="854" spans="4:4">
      <c r="D854" s="191"/>
    </row>
    <row r="855" spans="4:4">
      <c r="D855" s="191"/>
    </row>
    <row r="856" spans="4:4">
      <c r="D856" s="191"/>
    </row>
    <row r="857" spans="4:4">
      <c r="D857" s="191"/>
    </row>
    <row r="858" spans="4:4">
      <c r="D858" s="191"/>
    </row>
    <row r="859" spans="4:4">
      <c r="D859" s="191"/>
    </row>
    <row r="860" spans="4:4">
      <c r="D860" s="191"/>
    </row>
    <row r="861" spans="4:4">
      <c r="D861" s="191"/>
    </row>
    <row r="862" spans="4:4">
      <c r="D862" s="191"/>
    </row>
    <row r="863" spans="4:4">
      <c r="D863" s="191"/>
    </row>
    <row r="864" spans="4:4">
      <c r="D864" s="191"/>
    </row>
    <row r="865" spans="4:4">
      <c r="D865" s="191"/>
    </row>
    <row r="866" spans="4:4">
      <c r="D866" s="191"/>
    </row>
    <row r="867" spans="4:4">
      <c r="D867" s="191"/>
    </row>
    <row r="868" spans="4:4">
      <c r="D868" s="191"/>
    </row>
    <row r="869" spans="4:4">
      <c r="D869" s="191"/>
    </row>
    <row r="870" spans="4:4">
      <c r="D870" s="191"/>
    </row>
    <row r="871" spans="4:4">
      <c r="D871" s="191"/>
    </row>
    <row r="872" spans="4:4">
      <c r="D872" s="191"/>
    </row>
    <row r="873" spans="4:4">
      <c r="D873" s="191"/>
    </row>
    <row r="874" spans="4:4">
      <c r="D874" s="191"/>
    </row>
    <row r="875" spans="4:4">
      <c r="D875" s="191"/>
    </row>
    <row r="876" spans="4:4">
      <c r="D876" s="191"/>
    </row>
    <row r="877" spans="4:4">
      <c r="D877" s="191"/>
    </row>
    <row r="878" spans="4:4">
      <c r="D878" s="191"/>
    </row>
    <row r="879" spans="4:4">
      <c r="D879" s="191"/>
    </row>
    <row r="880" spans="4:4">
      <c r="D880" s="191"/>
    </row>
    <row r="881" spans="4:4">
      <c r="D881" s="191"/>
    </row>
    <row r="882" spans="4:4">
      <c r="D882" s="191"/>
    </row>
    <row r="883" spans="4:4">
      <c r="D883" s="191"/>
    </row>
    <row r="884" spans="4:4">
      <c r="D884" s="191"/>
    </row>
    <row r="885" spans="4:4">
      <c r="D885" s="191"/>
    </row>
    <row r="886" spans="4:4">
      <c r="D886" s="191"/>
    </row>
    <row r="887" spans="4:4">
      <c r="D887" s="191"/>
    </row>
    <row r="888" spans="4:4">
      <c r="D888" s="191"/>
    </row>
    <row r="889" spans="4:4">
      <c r="D889" s="191"/>
    </row>
    <row r="890" spans="4:4">
      <c r="D890" s="191"/>
    </row>
    <row r="891" spans="4:4">
      <c r="D891" s="191"/>
    </row>
    <row r="892" spans="4:4">
      <c r="D892" s="191"/>
    </row>
    <row r="893" spans="4:4">
      <c r="D893" s="191"/>
    </row>
    <row r="894" spans="4:4">
      <c r="D894" s="191"/>
    </row>
    <row r="895" spans="4:4">
      <c r="D895" s="191"/>
    </row>
    <row r="896" spans="4:4">
      <c r="D896" s="191"/>
    </row>
    <row r="897" spans="4:4">
      <c r="D897" s="191"/>
    </row>
    <row r="898" spans="4:4">
      <c r="D898" s="191"/>
    </row>
    <row r="899" spans="4:4">
      <c r="D899" s="191"/>
    </row>
    <row r="900" spans="4:4">
      <c r="D900" s="191"/>
    </row>
    <row r="901" spans="4:4">
      <c r="D901" s="191"/>
    </row>
    <row r="902" spans="4:4">
      <c r="D902" s="191"/>
    </row>
    <row r="903" spans="4:4">
      <c r="D903" s="191"/>
    </row>
    <row r="904" spans="4:4">
      <c r="D904" s="191"/>
    </row>
    <row r="905" spans="4:4">
      <c r="D905" s="191"/>
    </row>
    <row r="906" spans="4:4">
      <c r="D906" s="191"/>
    </row>
    <row r="907" spans="4:4">
      <c r="D907" s="191"/>
    </row>
    <row r="908" spans="4:4">
      <c r="D908" s="191"/>
    </row>
    <row r="909" spans="4:4">
      <c r="D909" s="191"/>
    </row>
    <row r="910" spans="4:4">
      <c r="D910" s="191"/>
    </row>
    <row r="911" spans="4:4">
      <c r="D911" s="191"/>
    </row>
    <row r="912" spans="4:4">
      <c r="D912" s="191"/>
    </row>
    <row r="913" spans="4:4">
      <c r="D913" s="191"/>
    </row>
    <row r="914" spans="4:4">
      <c r="D914" s="191"/>
    </row>
    <row r="915" spans="4:4">
      <c r="D915" s="191"/>
    </row>
    <row r="916" spans="4:4">
      <c r="D916" s="191"/>
    </row>
    <row r="917" spans="4:4">
      <c r="D917" s="191"/>
    </row>
    <row r="918" spans="4:4">
      <c r="D918" s="191"/>
    </row>
    <row r="919" spans="4:4">
      <c r="D919" s="191"/>
    </row>
    <row r="920" spans="4:4">
      <c r="D920" s="191"/>
    </row>
    <row r="921" spans="4:4">
      <c r="D921" s="191"/>
    </row>
    <row r="922" spans="4:4">
      <c r="D922" s="191"/>
    </row>
    <row r="923" spans="4:4">
      <c r="D923" s="191"/>
    </row>
    <row r="924" spans="4:4">
      <c r="D924" s="191"/>
    </row>
    <row r="925" spans="4:4">
      <c r="D925" s="191"/>
    </row>
    <row r="926" spans="4:4">
      <c r="D926" s="191"/>
    </row>
    <row r="927" spans="4:4">
      <c r="D927" s="191"/>
    </row>
    <row r="928" spans="4:4">
      <c r="D928" s="191"/>
    </row>
    <row r="929" spans="4:4">
      <c r="D929" s="191"/>
    </row>
    <row r="930" spans="4:4">
      <c r="D930" s="191"/>
    </row>
    <row r="931" spans="4:4">
      <c r="D931" s="191"/>
    </row>
    <row r="932" spans="4:4">
      <c r="D932" s="191"/>
    </row>
    <row r="933" spans="4:4">
      <c r="D933" s="191"/>
    </row>
    <row r="934" spans="4:4">
      <c r="D934" s="191"/>
    </row>
    <row r="935" spans="4:4">
      <c r="D935" s="191"/>
    </row>
    <row r="936" spans="4:4">
      <c r="D936" s="191"/>
    </row>
    <row r="937" spans="4:4">
      <c r="D937" s="191"/>
    </row>
    <row r="938" spans="4:4">
      <c r="D938" s="191"/>
    </row>
    <row r="939" spans="4:4">
      <c r="D939" s="191"/>
    </row>
    <row r="940" spans="4:4">
      <c r="D940" s="191"/>
    </row>
    <row r="941" spans="4:4">
      <c r="D941" s="191"/>
    </row>
    <row r="942" spans="4:4">
      <c r="D942" s="191"/>
    </row>
    <row r="943" spans="4:4">
      <c r="D943" s="191"/>
    </row>
    <row r="944" spans="4:4">
      <c r="D944" s="191"/>
    </row>
    <row r="945" spans="4:4">
      <c r="D945" s="191"/>
    </row>
    <row r="946" spans="4:4">
      <c r="D946" s="191"/>
    </row>
    <row r="947" spans="4:4">
      <c r="D947" s="191"/>
    </row>
    <row r="948" spans="4:4">
      <c r="D948" s="191"/>
    </row>
    <row r="949" spans="4:4">
      <c r="D949" s="191"/>
    </row>
    <row r="950" spans="4:4">
      <c r="D950" s="191"/>
    </row>
    <row r="951" spans="4:4">
      <c r="D951" s="191"/>
    </row>
    <row r="952" spans="4:4">
      <c r="D952" s="191"/>
    </row>
    <row r="953" spans="4:4">
      <c r="D953" s="191"/>
    </row>
    <row r="954" spans="4:4">
      <c r="D954" s="191"/>
    </row>
    <row r="955" spans="4:4">
      <c r="D955" s="191"/>
    </row>
    <row r="956" spans="4:4">
      <c r="D956" s="191"/>
    </row>
    <row r="957" spans="4:4">
      <c r="D957" s="191"/>
    </row>
    <row r="958" spans="4:4">
      <c r="D958" s="191"/>
    </row>
    <row r="959" spans="4:4">
      <c r="D959" s="191"/>
    </row>
    <row r="960" spans="4:4">
      <c r="D960" s="191"/>
    </row>
    <row r="961" spans="4:4">
      <c r="D961" s="191"/>
    </row>
    <row r="962" spans="4:4">
      <c r="D962" s="191"/>
    </row>
    <row r="963" spans="4:4">
      <c r="D963" s="191"/>
    </row>
    <row r="964" spans="4:4">
      <c r="D964" s="191"/>
    </row>
    <row r="965" spans="4:4">
      <c r="D965" s="191"/>
    </row>
    <row r="966" spans="4:4">
      <c r="D966" s="191"/>
    </row>
    <row r="967" spans="4:4">
      <c r="D967" s="191"/>
    </row>
    <row r="968" spans="4:4">
      <c r="D968" s="191"/>
    </row>
    <row r="969" spans="4:4">
      <c r="D969" s="191"/>
    </row>
    <row r="970" spans="4:4">
      <c r="D970" s="191"/>
    </row>
    <row r="971" spans="4:4">
      <c r="D971" s="191"/>
    </row>
    <row r="972" spans="4:4">
      <c r="D972" s="191"/>
    </row>
    <row r="973" spans="4:4">
      <c r="D973" s="191"/>
    </row>
    <row r="974" spans="4:4">
      <c r="D974" s="191"/>
    </row>
    <row r="975" spans="4:4">
      <c r="D975" s="191"/>
    </row>
    <row r="976" spans="4:4">
      <c r="D976" s="191"/>
    </row>
    <row r="977" spans="4:4">
      <c r="D977" s="191"/>
    </row>
    <row r="978" spans="4:4">
      <c r="D978" s="191"/>
    </row>
    <row r="979" spans="4:4">
      <c r="D979" s="191"/>
    </row>
    <row r="980" spans="4:4">
      <c r="D980" s="191"/>
    </row>
    <row r="981" spans="4:4">
      <c r="D981" s="191"/>
    </row>
    <row r="982" spans="4:4">
      <c r="D982" s="191"/>
    </row>
    <row r="983" spans="4:4">
      <c r="D983" s="191"/>
    </row>
    <row r="984" spans="4:4">
      <c r="D984" s="191"/>
    </row>
    <row r="985" spans="4:4">
      <c r="D985" s="191"/>
    </row>
    <row r="986" spans="4:4">
      <c r="D986" s="191"/>
    </row>
    <row r="987" spans="4:4">
      <c r="D987" s="191"/>
    </row>
    <row r="988" spans="4:4">
      <c r="D988" s="191"/>
    </row>
    <row r="989" spans="4:4">
      <c r="D989" s="191"/>
    </row>
    <row r="990" spans="4:4">
      <c r="D990" s="191"/>
    </row>
    <row r="991" spans="4:4">
      <c r="D991" s="191"/>
    </row>
    <row r="992" spans="4:4">
      <c r="D992" s="191"/>
    </row>
    <row r="993" spans="4:4">
      <c r="D993" s="191"/>
    </row>
    <row r="994" spans="4:4">
      <c r="D994" s="191"/>
    </row>
    <row r="995" spans="4:4">
      <c r="D995" s="191"/>
    </row>
    <row r="996" spans="4:4">
      <c r="D996" s="191"/>
    </row>
    <row r="997" spans="4:4">
      <c r="D997" s="191"/>
    </row>
    <row r="998" spans="4:4">
      <c r="D998" s="191"/>
    </row>
    <row r="999" spans="4:4">
      <c r="D999" s="191"/>
    </row>
    <row r="1000" spans="4:4">
      <c r="D1000" s="191"/>
    </row>
    <row r="1001" spans="4:4">
      <c r="D1001" s="191"/>
    </row>
    <row r="1002" spans="4:4">
      <c r="D1002" s="191"/>
    </row>
    <row r="1003" spans="4:4">
      <c r="D1003" s="191"/>
    </row>
    <row r="1004" spans="4:4">
      <c r="D1004" s="191"/>
    </row>
    <row r="1005" spans="4:4">
      <c r="D1005" s="191"/>
    </row>
    <row r="1006" spans="4:4">
      <c r="D1006" s="191"/>
    </row>
    <row r="1007" spans="4:4">
      <c r="D1007" s="191"/>
    </row>
    <row r="1008" spans="4:4">
      <c r="D1008" s="191"/>
    </row>
    <row r="1009" spans="4:4">
      <c r="D1009" s="191"/>
    </row>
    <row r="1010" spans="4:4">
      <c r="D1010" s="191"/>
    </row>
    <row r="1011" spans="4:4">
      <c r="D1011" s="191"/>
    </row>
    <row r="1012" spans="4:4">
      <c r="D1012" s="191"/>
    </row>
    <row r="1013" spans="4:4">
      <c r="D1013" s="191"/>
    </row>
    <row r="1014" spans="4:4">
      <c r="D1014" s="191"/>
    </row>
    <row r="1015" spans="4:4">
      <c r="D1015" s="191"/>
    </row>
    <row r="1016" spans="4:4">
      <c r="D1016" s="191"/>
    </row>
    <row r="1017" spans="4:4">
      <c r="D1017" s="191"/>
    </row>
    <row r="1018" spans="4:4">
      <c r="D1018" s="191"/>
    </row>
    <row r="1019" spans="4:4">
      <c r="D1019" s="191"/>
    </row>
    <row r="1020" spans="4:4">
      <c r="D1020" s="191"/>
    </row>
    <row r="1021" spans="4:4">
      <c r="D1021" s="191"/>
    </row>
    <row r="1022" spans="4:4">
      <c r="D1022" s="191"/>
    </row>
    <row r="1023" spans="4:4">
      <c r="D1023" s="191"/>
    </row>
    <row r="1024" spans="4:4">
      <c r="D1024" s="191"/>
    </row>
    <row r="1025" spans="4:4">
      <c r="D1025" s="191"/>
    </row>
    <row r="1026" spans="4:4">
      <c r="D1026" s="191"/>
    </row>
    <row r="1027" spans="4:4">
      <c r="D1027" s="191"/>
    </row>
    <row r="1028" spans="4:4">
      <c r="D1028" s="191"/>
    </row>
    <row r="1029" spans="4:4">
      <c r="D1029" s="191"/>
    </row>
    <row r="1030" spans="4:4">
      <c r="D1030" s="191"/>
    </row>
    <row r="1031" spans="4:4">
      <c r="D1031" s="191"/>
    </row>
    <row r="1032" spans="4:4">
      <c r="D1032" s="191"/>
    </row>
    <row r="1033" spans="4:4">
      <c r="D1033" s="191"/>
    </row>
    <row r="1034" spans="4:4">
      <c r="D1034" s="191"/>
    </row>
    <row r="1035" spans="4:4">
      <c r="D1035" s="191"/>
    </row>
    <row r="1036" spans="4:4">
      <c r="D1036" s="191"/>
    </row>
    <row r="1037" spans="4:4">
      <c r="D1037" s="191"/>
    </row>
    <row r="1038" spans="4:4">
      <c r="D1038" s="191"/>
    </row>
    <row r="1039" spans="4:4">
      <c r="D1039" s="191"/>
    </row>
    <row r="1040" spans="4:4">
      <c r="D1040" s="191"/>
    </row>
    <row r="1041" spans="4:4">
      <c r="D1041" s="191"/>
    </row>
    <row r="1042" spans="4:4">
      <c r="D1042" s="191"/>
    </row>
    <row r="1043" spans="4:4">
      <c r="D1043" s="191"/>
    </row>
    <row r="1044" spans="4:4">
      <c r="D1044" s="191"/>
    </row>
    <row r="1045" spans="4:4">
      <c r="D1045" s="191"/>
    </row>
    <row r="1046" spans="4:4">
      <c r="D1046" s="191"/>
    </row>
    <row r="1047" spans="4:4">
      <c r="D1047" s="191"/>
    </row>
    <row r="1048" spans="4:4">
      <c r="D1048" s="191"/>
    </row>
    <row r="1049" spans="4:4">
      <c r="D1049" s="191"/>
    </row>
    <row r="1050" spans="4:4">
      <c r="D1050" s="191"/>
    </row>
    <row r="1051" spans="4:4">
      <c r="D1051" s="191"/>
    </row>
    <row r="1052" spans="4:4">
      <c r="D1052" s="191"/>
    </row>
    <row r="1053" spans="4:4">
      <c r="D1053" s="191"/>
    </row>
    <row r="1054" spans="4:4">
      <c r="D1054" s="191"/>
    </row>
    <row r="1055" spans="4:4">
      <c r="D1055" s="191"/>
    </row>
    <row r="1056" spans="4:4">
      <c r="D1056" s="191"/>
    </row>
    <row r="1057" spans="4:4">
      <c r="D1057" s="191"/>
    </row>
    <row r="1058" spans="4:4">
      <c r="D1058" s="191"/>
    </row>
    <row r="1059" spans="4:4">
      <c r="D1059" s="191"/>
    </row>
    <row r="1060" spans="4:4">
      <c r="D1060" s="191"/>
    </row>
    <row r="1061" spans="4:4">
      <c r="D1061" s="191"/>
    </row>
    <row r="1062" spans="4:4">
      <c r="D1062" s="191"/>
    </row>
    <row r="1063" spans="4:4">
      <c r="D1063" s="191"/>
    </row>
    <row r="1064" spans="4:4">
      <c r="D1064" s="191"/>
    </row>
    <row r="1065" spans="4:4">
      <c r="D1065" s="191"/>
    </row>
    <row r="1066" spans="4:4">
      <c r="D1066" s="191"/>
    </row>
    <row r="1067" spans="4:4">
      <c r="D1067" s="191"/>
    </row>
    <row r="1068" spans="4:4">
      <c r="D1068" s="191"/>
    </row>
    <row r="1069" spans="4:4">
      <c r="D1069" s="191"/>
    </row>
    <row r="1070" spans="4:4">
      <c r="D1070" s="191"/>
    </row>
    <row r="1071" spans="4:4">
      <c r="D1071" s="191"/>
    </row>
    <row r="1072" spans="4:4">
      <c r="D1072" s="191"/>
    </row>
    <row r="1073" spans="4:4">
      <c r="D1073" s="191"/>
    </row>
    <row r="1074" spans="4:4">
      <c r="D1074" s="191"/>
    </row>
    <row r="1075" spans="4:4">
      <c r="D1075" s="191"/>
    </row>
    <row r="1076" spans="4:4">
      <c r="D1076" s="191"/>
    </row>
    <row r="1077" spans="4:4">
      <c r="D1077" s="191"/>
    </row>
    <row r="1078" spans="4:4">
      <c r="D1078" s="191"/>
    </row>
    <row r="1079" spans="4:4">
      <c r="D1079" s="191"/>
    </row>
    <row r="1080" spans="4:4">
      <c r="D1080" s="191"/>
    </row>
    <row r="1081" spans="4:4">
      <c r="D1081" s="191"/>
    </row>
    <row r="1082" spans="4:4">
      <c r="D1082" s="191"/>
    </row>
    <row r="1083" spans="4:4">
      <c r="D1083" s="191"/>
    </row>
    <row r="1084" spans="4:4">
      <c r="D1084" s="191"/>
    </row>
    <row r="1085" spans="4:4">
      <c r="D1085" s="191"/>
    </row>
    <row r="1086" spans="4:4">
      <c r="D1086" s="191"/>
    </row>
    <row r="1087" spans="4:4">
      <c r="D1087" s="191"/>
    </row>
    <row r="1088" spans="4:4">
      <c r="D1088" s="191"/>
    </row>
    <row r="1089" spans="4:4">
      <c r="D1089" s="191"/>
    </row>
    <row r="1090" spans="4:4">
      <c r="D1090" s="191"/>
    </row>
    <row r="1091" spans="4:4">
      <c r="D1091" s="191"/>
    </row>
    <row r="1092" spans="4:4">
      <c r="D1092" s="191"/>
    </row>
    <row r="1093" spans="4:4">
      <c r="D1093" s="191"/>
    </row>
    <row r="1094" spans="4:4">
      <c r="D1094" s="191"/>
    </row>
    <row r="1095" spans="4:4">
      <c r="D1095" s="191"/>
    </row>
    <row r="1096" spans="4:4">
      <c r="D1096" s="191"/>
    </row>
    <row r="1097" spans="4:4">
      <c r="D1097" s="191"/>
    </row>
    <row r="1098" spans="4:4">
      <c r="D1098" s="191"/>
    </row>
    <row r="1099" spans="4:4">
      <c r="D1099" s="191"/>
    </row>
    <row r="1100" spans="4:4">
      <c r="D1100" s="191"/>
    </row>
    <row r="1101" spans="4:4">
      <c r="D1101" s="191"/>
    </row>
    <row r="1102" spans="4:4">
      <c r="D1102" s="191"/>
    </row>
    <row r="1103" spans="4:4">
      <c r="D1103" s="191"/>
    </row>
    <row r="1104" spans="4:4">
      <c r="D1104" s="191"/>
    </row>
    <row r="1105" spans="4:4">
      <c r="D1105" s="191"/>
    </row>
    <row r="1106" spans="4:4">
      <c r="D1106" s="191"/>
    </row>
    <row r="1107" spans="4:4">
      <c r="D1107" s="191"/>
    </row>
    <row r="1108" spans="4:4">
      <c r="D1108" s="191"/>
    </row>
    <row r="1109" spans="4:4">
      <c r="D1109" s="191"/>
    </row>
    <row r="1110" spans="4:4">
      <c r="D1110" s="191"/>
    </row>
    <row r="1111" spans="4:4">
      <c r="D1111" s="191"/>
    </row>
    <row r="1112" spans="4:4">
      <c r="D1112" s="191"/>
    </row>
    <row r="1113" spans="4:4">
      <c r="D1113" s="191"/>
    </row>
    <row r="1114" spans="4:4">
      <c r="D1114" s="191"/>
    </row>
    <row r="1115" spans="4:4">
      <c r="D1115" s="191"/>
    </row>
    <row r="1116" spans="4:4">
      <c r="D1116" s="191"/>
    </row>
    <row r="1117" spans="4:4">
      <c r="D1117" s="191"/>
    </row>
    <row r="1118" spans="4:4">
      <c r="D1118" s="191"/>
    </row>
    <row r="1119" spans="4:4">
      <c r="D1119" s="191"/>
    </row>
    <row r="1120" spans="4:4">
      <c r="D1120" s="191"/>
    </row>
    <row r="1121" spans="4:4">
      <c r="D1121" s="191"/>
    </row>
    <row r="1122" spans="4:4">
      <c r="D1122" s="191"/>
    </row>
    <row r="1123" spans="4:4">
      <c r="D1123" s="191"/>
    </row>
    <row r="1124" spans="4:4">
      <c r="D1124" s="191"/>
    </row>
    <row r="1125" spans="4:4">
      <c r="D1125" s="191"/>
    </row>
    <row r="1126" spans="4:4">
      <c r="D1126" s="191"/>
    </row>
    <row r="1127" spans="4:4">
      <c r="D1127" s="191"/>
    </row>
    <row r="1128" spans="4:4">
      <c r="D1128" s="191"/>
    </row>
    <row r="1129" spans="4:4">
      <c r="D1129" s="191"/>
    </row>
    <row r="1130" spans="4:4">
      <c r="D1130" s="191"/>
    </row>
    <row r="1131" spans="4:4">
      <c r="D1131" s="191"/>
    </row>
    <row r="1132" spans="4:4">
      <c r="D1132" s="191"/>
    </row>
    <row r="1133" spans="4:4">
      <c r="D1133" s="191"/>
    </row>
    <row r="1134" spans="4:4">
      <c r="D1134" s="191"/>
    </row>
    <row r="1135" spans="4:4">
      <c r="D1135" s="191"/>
    </row>
    <row r="1136" spans="4:4">
      <c r="D1136" s="191"/>
    </row>
    <row r="1137" spans="4:4">
      <c r="D1137" s="191"/>
    </row>
    <row r="1138" spans="4:4">
      <c r="D1138" s="191"/>
    </row>
    <row r="1139" spans="4:4">
      <c r="D1139" s="191"/>
    </row>
    <row r="1140" spans="4:4">
      <c r="D1140" s="191"/>
    </row>
    <row r="1141" spans="4:4">
      <c r="D1141" s="191"/>
    </row>
    <row r="1142" spans="4:4">
      <c r="D1142" s="191"/>
    </row>
    <row r="1143" spans="4:4">
      <c r="D1143" s="191"/>
    </row>
    <row r="1144" spans="4:4">
      <c r="D1144" s="191"/>
    </row>
    <row r="1145" spans="4:4">
      <c r="D1145" s="191"/>
    </row>
    <row r="1146" spans="4:4">
      <c r="D1146" s="191"/>
    </row>
    <row r="1147" spans="4:4">
      <c r="D1147" s="191"/>
    </row>
    <row r="1148" spans="4:4">
      <c r="D1148" s="191"/>
    </row>
    <row r="1149" spans="4:4">
      <c r="D1149" s="191"/>
    </row>
    <row r="1150" spans="4:4">
      <c r="D1150" s="191"/>
    </row>
    <row r="1151" spans="4:4">
      <c r="D1151" s="191"/>
    </row>
    <row r="1152" spans="4:4">
      <c r="D1152" s="191"/>
    </row>
    <row r="1153" spans="4:4">
      <c r="D1153" s="191"/>
    </row>
    <row r="1154" spans="4:4">
      <c r="D1154" s="191"/>
    </row>
    <row r="1155" spans="4:4">
      <c r="D1155" s="191"/>
    </row>
    <row r="1156" spans="4:4">
      <c r="D1156" s="191"/>
    </row>
    <row r="1157" spans="4:4">
      <c r="D1157" s="191"/>
    </row>
    <row r="1158" spans="4:4">
      <c r="D1158" s="191"/>
    </row>
    <row r="1159" spans="4:4">
      <c r="D1159" s="191"/>
    </row>
    <row r="1160" spans="4:4">
      <c r="D1160" s="191"/>
    </row>
    <row r="1161" spans="4:4">
      <c r="D1161" s="191"/>
    </row>
    <row r="1162" spans="4:4">
      <c r="D1162" s="191"/>
    </row>
    <row r="1163" spans="4:4">
      <c r="D1163" s="191"/>
    </row>
    <row r="1164" spans="4:4">
      <c r="D1164" s="191"/>
    </row>
    <row r="1165" spans="4:4">
      <c r="D1165" s="191"/>
    </row>
    <row r="1166" spans="4:4">
      <c r="D1166" s="191"/>
    </row>
    <row r="1167" spans="4:4">
      <c r="D1167" s="191"/>
    </row>
    <row r="1168" spans="4:4">
      <c r="D1168" s="191"/>
    </row>
    <row r="1169" spans="4:4">
      <c r="D1169" s="191"/>
    </row>
    <row r="1170" spans="4:4">
      <c r="D1170" s="191"/>
    </row>
    <row r="1171" spans="4:4">
      <c r="D1171" s="191"/>
    </row>
    <row r="1172" spans="4:4">
      <c r="D1172" s="191"/>
    </row>
    <row r="1173" spans="4:4">
      <c r="D1173" s="191"/>
    </row>
    <row r="1174" spans="4:4">
      <c r="D1174" s="191"/>
    </row>
    <row r="1175" spans="4:4">
      <c r="D1175" s="191"/>
    </row>
    <row r="1176" spans="4:4">
      <c r="D1176" s="191"/>
    </row>
    <row r="1177" spans="4:4">
      <c r="D1177" s="191"/>
    </row>
    <row r="1178" spans="4:4">
      <c r="D1178" s="191"/>
    </row>
    <row r="1179" spans="4:4">
      <c r="D1179" s="191"/>
    </row>
    <row r="1180" spans="4:4">
      <c r="D1180" s="191"/>
    </row>
    <row r="1181" spans="4:4">
      <c r="D1181" s="191"/>
    </row>
    <row r="1182" spans="4:4">
      <c r="D1182" s="191"/>
    </row>
    <row r="1183" spans="4:4">
      <c r="D1183" s="191"/>
    </row>
    <row r="1184" spans="4:4">
      <c r="D1184" s="191"/>
    </row>
    <row r="1185" spans="4:4">
      <c r="D1185" s="191"/>
    </row>
    <row r="1186" spans="4:4">
      <c r="D1186" s="191"/>
    </row>
    <row r="1187" spans="4:4">
      <c r="D1187" s="191"/>
    </row>
    <row r="1188" spans="4:4">
      <c r="D1188" s="191"/>
    </row>
    <row r="1189" spans="4:4">
      <c r="D1189" s="191"/>
    </row>
    <row r="1190" spans="4:4">
      <c r="D1190" s="191"/>
    </row>
    <row r="1191" spans="4:4">
      <c r="D1191" s="191"/>
    </row>
    <row r="1192" spans="4:4">
      <c r="D1192" s="191"/>
    </row>
    <row r="1193" spans="4:4">
      <c r="D1193" s="191"/>
    </row>
    <row r="1194" spans="4:4">
      <c r="D1194" s="191"/>
    </row>
    <row r="1195" spans="4:4">
      <c r="D1195" s="191"/>
    </row>
    <row r="1196" spans="4:4">
      <c r="D1196" s="191"/>
    </row>
    <row r="1197" spans="4:4">
      <c r="D1197" s="191"/>
    </row>
    <row r="1198" spans="4:4">
      <c r="D1198" s="191"/>
    </row>
    <row r="1199" spans="4:4">
      <c r="D1199" s="191"/>
    </row>
    <row r="1200" spans="4:4">
      <c r="D1200" s="191"/>
    </row>
    <row r="1201" spans="4:4">
      <c r="D1201" s="191"/>
    </row>
    <row r="1202" spans="4:4">
      <c r="D1202" s="191"/>
    </row>
    <row r="1203" spans="4:4">
      <c r="D1203" s="191"/>
    </row>
    <row r="1204" spans="4:4">
      <c r="D1204" s="191"/>
    </row>
    <row r="1205" spans="4:4">
      <c r="D1205" s="191"/>
    </row>
    <row r="1206" spans="4:4">
      <c r="D1206" s="191"/>
    </row>
    <row r="1207" spans="4:4">
      <c r="D1207" s="191"/>
    </row>
    <row r="1208" spans="4:4">
      <c r="D1208" s="191"/>
    </row>
    <row r="1209" spans="4:4">
      <c r="D1209" s="191"/>
    </row>
    <row r="1210" spans="4:4">
      <c r="D1210" s="191"/>
    </row>
    <row r="1211" spans="4:4">
      <c r="D1211" s="191"/>
    </row>
    <row r="1212" spans="4:4">
      <c r="D1212" s="191"/>
    </row>
    <row r="1213" spans="4:4">
      <c r="D1213" s="191"/>
    </row>
    <row r="1214" spans="4:4">
      <c r="D1214" s="191"/>
    </row>
    <row r="1215" spans="4:4">
      <c r="D1215" s="191"/>
    </row>
    <row r="1216" spans="4:4">
      <c r="D1216" s="191"/>
    </row>
    <row r="1217" spans="4:4">
      <c r="D1217" s="191"/>
    </row>
    <row r="1218" spans="4:4">
      <c r="D1218" s="191"/>
    </row>
    <row r="1219" spans="4:4">
      <c r="D1219" s="191"/>
    </row>
    <row r="1220" spans="4:4">
      <c r="D1220" s="191"/>
    </row>
    <row r="1221" spans="4:4">
      <c r="D1221" s="191"/>
    </row>
    <row r="1222" spans="4:4">
      <c r="D1222" s="191"/>
    </row>
    <row r="1223" spans="4:4">
      <c r="D1223" s="191"/>
    </row>
    <row r="1224" spans="4:4">
      <c r="D1224" s="191"/>
    </row>
    <row r="1225" spans="4:4">
      <c r="D1225" s="191"/>
    </row>
    <row r="1226" spans="4:4">
      <c r="D1226" s="191"/>
    </row>
    <row r="1227" spans="4:4">
      <c r="D1227" s="191"/>
    </row>
    <row r="1228" spans="4:4">
      <c r="D1228" s="191"/>
    </row>
    <row r="1229" spans="4:4">
      <c r="D1229" s="191"/>
    </row>
    <row r="1230" spans="4:4">
      <c r="D1230" s="191"/>
    </row>
    <row r="1231" spans="4:4">
      <c r="D1231" s="191"/>
    </row>
    <row r="1232" spans="4:4">
      <c r="D1232" s="191"/>
    </row>
    <row r="1233" spans="4:4">
      <c r="D1233" s="191"/>
    </row>
    <row r="1234" spans="4:4">
      <c r="D1234" s="191"/>
    </row>
    <row r="1235" spans="4:4">
      <c r="D1235" s="191"/>
    </row>
    <row r="1236" spans="4:4">
      <c r="D1236" s="191"/>
    </row>
    <row r="1237" spans="4:4">
      <c r="D1237" s="191"/>
    </row>
    <row r="1238" spans="4:4">
      <c r="D1238" s="191"/>
    </row>
    <row r="1239" spans="4:4">
      <c r="D1239" s="191"/>
    </row>
    <row r="1240" spans="4:4">
      <c r="D1240" s="191"/>
    </row>
    <row r="1241" spans="4:4">
      <c r="D1241" s="191"/>
    </row>
    <row r="1242" spans="4:4">
      <c r="D1242" s="191"/>
    </row>
    <row r="1243" spans="4:4">
      <c r="D1243" s="191"/>
    </row>
    <row r="1244" spans="4:4">
      <c r="D1244" s="191"/>
    </row>
    <row r="1245" spans="4:4">
      <c r="D1245" s="191"/>
    </row>
    <row r="1246" spans="4:4">
      <c r="D1246" s="191"/>
    </row>
    <row r="1247" spans="4:4">
      <c r="D1247" s="191"/>
    </row>
    <row r="1248" spans="4:4">
      <c r="D1248" s="191"/>
    </row>
    <row r="1249" spans="4:4">
      <c r="D1249" s="191"/>
    </row>
    <row r="1250" spans="4:4">
      <c r="D1250" s="191"/>
    </row>
    <row r="1251" spans="4:4">
      <c r="D1251" s="191"/>
    </row>
    <row r="1252" spans="4:4">
      <c r="D1252" s="191"/>
    </row>
    <row r="1253" spans="4:4">
      <c r="D1253" s="191"/>
    </row>
    <row r="1254" spans="4:4">
      <c r="D1254" s="191"/>
    </row>
    <row r="1255" spans="4:4">
      <c r="D1255" s="191"/>
    </row>
    <row r="1256" spans="4:4">
      <c r="D1256" s="191"/>
    </row>
    <row r="1257" spans="4:4">
      <c r="D1257" s="191"/>
    </row>
    <row r="1258" spans="4:4">
      <c r="D1258" s="191"/>
    </row>
    <row r="1259" spans="4:4">
      <c r="D1259" s="191"/>
    </row>
    <row r="1260" spans="4:4">
      <c r="D1260" s="191"/>
    </row>
    <row r="1261" spans="4:4">
      <c r="D1261" s="191"/>
    </row>
    <row r="1262" spans="4:4">
      <c r="D1262" s="191"/>
    </row>
    <row r="1263" spans="4:4">
      <c r="D1263" s="191"/>
    </row>
    <row r="1264" spans="4:4">
      <c r="D1264" s="191"/>
    </row>
    <row r="1265" spans="4:4">
      <c r="D1265" s="191"/>
    </row>
    <row r="1266" spans="4:4">
      <c r="D1266" s="191"/>
    </row>
    <row r="1267" spans="4:4">
      <c r="D1267" s="191"/>
    </row>
    <row r="1268" spans="4:4">
      <c r="D1268" s="191"/>
    </row>
    <row r="1269" spans="4:4">
      <c r="D1269" s="191"/>
    </row>
    <row r="1270" spans="4:4">
      <c r="D1270" s="191"/>
    </row>
    <row r="1271" spans="4:4">
      <c r="D1271" s="191"/>
    </row>
    <row r="1272" spans="4:4">
      <c r="D1272" s="191"/>
    </row>
    <row r="1273" spans="4:4">
      <c r="D1273" s="191"/>
    </row>
    <row r="1274" spans="4:4">
      <c r="D1274" s="191"/>
    </row>
    <row r="1275" spans="4:4">
      <c r="D1275" s="191"/>
    </row>
    <row r="1276" spans="4:4">
      <c r="D1276" s="191"/>
    </row>
    <row r="1277" spans="4:4">
      <c r="D1277" s="191"/>
    </row>
    <row r="1278" spans="4:4">
      <c r="D1278" s="191"/>
    </row>
    <row r="1279" spans="4:4">
      <c r="D1279" s="191"/>
    </row>
    <row r="1280" spans="4:4">
      <c r="D1280" s="191"/>
    </row>
    <row r="1281" spans="4:4">
      <c r="D1281" s="191"/>
    </row>
    <row r="1282" spans="4:4">
      <c r="D1282" s="191"/>
    </row>
    <row r="1283" spans="4:4">
      <c r="D1283" s="191"/>
    </row>
    <row r="1284" spans="4:4">
      <c r="D1284" s="191"/>
    </row>
    <row r="1285" spans="4:4">
      <c r="D1285" s="191"/>
    </row>
    <row r="1286" spans="4:4">
      <c r="D1286" s="191"/>
    </row>
    <row r="1287" spans="4:4">
      <c r="D1287" s="191"/>
    </row>
    <row r="1288" spans="4:4">
      <c r="D1288" s="191"/>
    </row>
    <row r="1289" spans="4:4">
      <c r="D1289" s="191"/>
    </row>
    <row r="1290" spans="4:4">
      <c r="D1290" s="191"/>
    </row>
    <row r="1291" spans="4:4">
      <c r="D1291" s="191"/>
    </row>
    <row r="1292" spans="4:4">
      <c r="D1292" s="191"/>
    </row>
    <row r="1293" spans="4:4">
      <c r="D1293" s="191"/>
    </row>
    <row r="1294" spans="4:4">
      <c r="D1294" s="191"/>
    </row>
    <row r="1295" spans="4:4">
      <c r="D1295" s="191"/>
    </row>
    <row r="1296" spans="4:4">
      <c r="D1296" s="191"/>
    </row>
    <row r="1297" spans="4:4">
      <c r="D1297" s="191"/>
    </row>
    <row r="1298" spans="4:4">
      <c r="D1298" s="191"/>
    </row>
    <row r="1299" spans="4:4">
      <c r="D1299" s="191"/>
    </row>
    <row r="1300" spans="4:4">
      <c r="D1300" s="191"/>
    </row>
    <row r="1301" spans="4:4">
      <c r="D1301" s="191"/>
    </row>
    <row r="1302" spans="4:4">
      <c r="D1302" s="191"/>
    </row>
    <row r="1303" spans="4:4">
      <c r="D1303" s="191"/>
    </row>
    <row r="1304" spans="4:4">
      <c r="D1304" s="191"/>
    </row>
    <row r="1305" spans="4:4">
      <c r="D1305" s="191"/>
    </row>
    <row r="1306" spans="4:4">
      <c r="D1306" s="191"/>
    </row>
    <row r="1307" spans="4:4">
      <c r="D1307" s="191"/>
    </row>
    <row r="1308" spans="4:4">
      <c r="D1308" s="191"/>
    </row>
    <row r="1309" spans="4:4">
      <c r="D1309" s="191"/>
    </row>
    <row r="1310" spans="4:4">
      <c r="D1310" s="191"/>
    </row>
    <row r="1311" spans="4:4">
      <c r="D1311" s="191"/>
    </row>
    <row r="1312" spans="4:4">
      <c r="D1312" s="191"/>
    </row>
    <row r="1313" spans="4:4">
      <c r="D1313" s="191"/>
    </row>
    <row r="1314" spans="4:4">
      <c r="D1314" s="191"/>
    </row>
    <row r="1315" spans="4:4">
      <c r="D1315" s="191"/>
    </row>
    <row r="1316" spans="4:4">
      <c r="D1316" s="191"/>
    </row>
    <row r="1317" spans="4:4">
      <c r="D1317" s="191"/>
    </row>
    <row r="1318" spans="4:4">
      <c r="D1318" s="191"/>
    </row>
    <row r="1319" spans="4:4">
      <c r="D1319" s="191"/>
    </row>
    <row r="1320" spans="4:4">
      <c r="D1320" s="191"/>
    </row>
    <row r="1321" spans="4:4">
      <c r="D1321" s="191"/>
    </row>
    <row r="1322" spans="4:4">
      <c r="D1322" s="191"/>
    </row>
    <row r="1323" spans="4:4">
      <c r="D1323" s="191"/>
    </row>
    <row r="1324" spans="4:4">
      <c r="D1324" s="191"/>
    </row>
    <row r="1325" spans="4:4">
      <c r="D1325" s="191"/>
    </row>
    <row r="1326" spans="4:4">
      <c r="D1326" s="191"/>
    </row>
    <row r="1327" spans="4:4">
      <c r="D1327" s="191"/>
    </row>
    <row r="1328" spans="4:4">
      <c r="D1328" s="191"/>
    </row>
    <row r="1329" spans="4:4">
      <c r="D1329" s="191"/>
    </row>
    <row r="1330" spans="4:4">
      <c r="D1330" s="191"/>
    </row>
    <row r="1331" spans="4:4">
      <c r="D1331" s="191"/>
    </row>
    <row r="1332" spans="4:4">
      <c r="D1332" s="191"/>
    </row>
    <row r="1333" spans="4:4">
      <c r="D1333" s="191"/>
    </row>
    <row r="1334" spans="4:4">
      <c r="D1334" s="191"/>
    </row>
    <row r="1335" spans="4:4">
      <c r="D1335" s="191"/>
    </row>
    <row r="1336" spans="4:4">
      <c r="D1336" s="191"/>
    </row>
    <row r="1337" spans="4:4">
      <c r="D1337" s="191"/>
    </row>
    <row r="1338" spans="4:4">
      <c r="D1338" s="191"/>
    </row>
    <row r="1339" spans="4:4">
      <c r="D1339" s="191"/>
    </row>
    <row r="1340" spans="4:4">
      <c r="D1340" s="191"/>
    </row>
    <row r="1341" spans="4:4">
      <c r="D1341" s="191"/>
    </row>
    <row r="1342" spans="4:4">
      <c r="D1342" s="191"/>
    </row>
    <row r="1343" spans="4:4">
      <c r="D1343" s="191"/>
    </row>
    <row r="1344" spans="4:4">
      <c r="D1344" s="191"/>
    </row>
    <row r="1345" spans="4:4">
      <c r="D1345" s="191"/>
    </row>
    <row r="1346" spans="4:4">
      <c r="D1346" s="191"/>
    </row>
    <row r="1347" spans="4:4">
      <c r="D1347" s="191"/>
    </row>
    <row r="1348" spans="4:4">
      <c r="D1348" s="191"/>
    </row>
    <row r="1349" spans="4:4">
      <c r="D1349" s="191"/>
    </row>
    <row r="1350" spans="4:4">
      <c r="D1350" s="191"/>
    </row>
    <row r="1351" spans="4:4">
      <c r="D1351" s="191"/>
    </row>
    <row r="1352" spans="4:4">
      <c r="D1352" s="191"/>
    </row>
    <row r="1353" spans="4:4">
      <c r="D1353" s="191"/>
    </row>
    <row r="1354" spans="4:4">
      <c r="D1354" s="191"/>
    </row>
    <row r="1355" spans="4:4">
      <c r="D1355" s="191"/>
    </row>
    <row r="1356" spans="4:4">
      <c r="D1356" s="191"/>
    </row>
    <row r="1357" spans="4:4">
      <c r="D1357" s="191"/>
    </row>
    <row r="1358" spans="4:4">
      <c r="D1358" s="191"/>
    </row>
    <row r="1359" spans="4:4">
      <c r="D1359" s="191"/>
    </row>
    <row r="1360" spans="4:4">
      <c r="D1360" s="191"/>
    </row>
    <row r="1361" spans="4:4">
      <c r="D1361" s="191"/>
    </row>
    <row r="1362" spans="4:4">
      <c r="D1362" s="191"/>
    </row>
    <row r="1363" spans="4:4">
      <c r="D1363" s="191"/>
    </row>
    <row r="1364" spans="4:4">
      <c r="D1364" s="191"/>
    </row>
    <row r="1365" spans="4:4">
      <c r="D1365" s="191"/>
    </row>
    <row r="1366" spans="4:4">
      <c r="D1366" s="191"/>
    </row>
    <row r="1367" spans="4:4">
      <c r="D1367" s="191"/>
    </row>
    <row r="1368" spans="4:4">
      <c r="D1368" s="191"/>
    </row>
    <row r="1369" spans="4:4">
      <c r="D1369" s="191"/>
    </row>
    <row r="1370" spans="4:4">
      <c r="D1370" s="191"/>
    </row>
    <row r="1371" spans="4:4">
      <c r="D1371" s="191"/>
    </row>
    <row r="1372" spans="4:4">
      <c r="D1372" s="191"/>
    </row>
    <row r="1373" spans="4:4">
      <c r="D1373" s="191"/>
    </row>
    <row r="1374" spans="4:4">
      <c r="D1374" s="191"/>
    </row>
    <row r="1375" spans="4:4">
      <c r="D1375" s="191"/>
    </row>
    <row r="1376" spans="4:4">
      <c r="D1376" s="191"/>
    </row>
    <row r="1377" spans="4:4">
      <c r="D1377" s="191"/>
    </row>
    <row r="1378" spans="4:4">
      <c r="D1378" s="191"/>
    </row>
    <row r="1379" spans="4:4">
      <c r="D1379" s="191"/>
    </row>
    <row r="1380" spans="4:4">
      <c r="D1380" s="191"/>
    </row>
    <row r="1381" spans="4:4">
      <c r="D1381" s="191"/>
    </row>
    <row r="1382" spans="4:4">
      <c r="D1382" s="191"/>
    </row>
    <row r="1383" spans="4:4">
      <c r="D1383" s="191"/>
    </row>
    <row r="1384" spans="4:4">
      <c r="D1384" s="191"/>
    </row>
    <row r="1385" spans="4:4">
      <c r="D1385" s="191"/>
    </row>
    <row r="1386" spans="4:4">
      <c r="D1386" s="191"/>
    </row>
    <row r="1387" spans="4:4">
      <c r="D1387" s="191"/>
    </row>
    <row r="1388" spans="4:4">
      <c r="D1388" s="191"/>
    </row>
    <row r="1389" spans="4:4">
      <c r="D1389" s="191"/>
    </row>
    <row r="1390" spans="4:4">
      <c r="D1390" s="191"/>
    </row>
    <row r="1391" spans="4:4">
      <c r="D1391" s="191"/>
    </row>
    <row r="1392" spans="4:4">
      <c r="D1392" s="191"/>
    </row>
    <row r="1393" spans="4:4">
      <c r="D1393" s="191"/>
    </row>
    <row r="1394" spans="4:4">
      <c r="D1394" s="191"/>
    </row>
    <row r="1395" spans="4:4">
      <c r="D1395" s="191"/>
    </row>
    <row r="1396" spans="4:4">
      <c r="D1396" s="191"/>
    </row>
    <row r="1397" spans="4:4">
      <c r="D1397" s="191"/>
    </row>
    <row r="1398" spans="4:4">
      <c r="D1398" s="191"/>
    </row>
    <row r="1399" spans="4:4">
      <c r="D1399" s="191"/>
    </row>
    <row r="1400" spans="4:4">
      <c r="D1400" s="191"/>
    </row>
    <row r="1401" spans="4:4">
      <c r="D1401" s="191"/>
    </row>
    <row r="1402" spans="4:4">
      <c r="D1402" s="191"/>
    </row>
    <row r="1403" spans="4:4">
      <c r="D1403" s="191"/>
    </row>
    <row r="1404" spans="4:4">
      <c r="D1404" s="191"/>
    </row>
    <row r="1405" spans="4:4">
      <c r="D1405" s="191"/>
    </row>
    <row r="1406" spans="4:4">
      <c r="D1406" s="191"/>
    </row>
    <row r="1407" spans="4:4">
      <c r="D1407" s="191"/>
    </row>
    <row r="1408" spans="4:4">
      <c r="D1408" s="191"/>
    </row>
    <row r="1409" spans="4:4">
      <c r="D1409" s="191"/>
    </row>
    <row r="1410" spans="4:4">
      <c r="D1410" s="191"/>
    </row>
    <row r="1411" spans="4:4">
      <c r="D1411" s="191"/>
    </row>
    <row r="1412" spans="4:4">
      <c r="D1412" s="191"/>
    </row>
    <row r="1413" spans="4:4">
      <c r="D1413" s="191"/>
    </row>
    <row r="1414" spans="4:4">
      <c r="D1414" s="191"/>
    </row>
    <row r="1415" spans="4:4">
      <c r="D1415" s="191"/>
    </row>
    <row r="1416" spans="4:4">
      <c r="D1416" s="191"/>
    </row>
    <row r="1417" spans="4:4">
      <c r="D1417" s="191"/>
    </row>
    <row r="1418" spans="4:4">
      <c r="D1418" s="191"/>
    </row>
    <row r="1419" spans="4:4">
      <c r="D1419" s="191"/>
    </row>
    <row r="1420" spans="4:4">
      <c r="D1420" s="191"/>
    </row>
    <row r="1421" spans="4:4">
      <c r="D1421" s="191"/>
    </row>
    <row r="1422" spans="4:4">
      <c r="D1422" s="191"/>
    </row>
    <row r="1423" spans="4:4">
      <c r="D1423" s="191"/>
    </row>
    <row r="1424" spans="4:4">
      <c r="D1424" s="191"/>
    </row>
    <row r="1425" spans="4:4">
      <c r="D1425" s="191"/>
    </row>
    <row r="1426" spans="4:4">
      <c r="D1426" s="191"/>
    </row>
    <row r="1427" spans="4:4">
      <c r="D1427" s="191"/>
    </row>
    <row r="1428" spans="4:4">
      <c r="D1428" s="191"/>
    </row>
    <row r="1429" spans="4:4">
      <c r="D1429" s="191"/>
    </row>
    <row r="1430" spans="4:4">
      <c r="D1430" s="191"/>
    </row>
    <row r="1431" spans="4:4">
      <c r="D1431" s="191"/>
    </row>
    <row r="1432" spans="4:4">
      <c r="D1432" s="191"/>
    </row>
    <row r="1433" spans="4:4">
      <c r="D1433" s="191"/>
    </row>
    <row r="1434" spans="4:4">
      <c r="D1434" s="191"/>
    </row>
    <row r="1435" spans="4:4">
      <c r="D1435" s="191"/>
    </row>
    <row r="1436" spans="4:4">
      <c r="D1436" s="191"/>
    </row>
    <row r="1437" spans="4:4">
      <c r="D1437" s="191"/>
    </row>
    <row r="1438" spans="4:4">
      <c r="D1438" s="191"/>
    </row>
    <row r="1439" spans="4:4">
      <c r="D1439" s="191"/>
    </row>
    <row r="1440" spans="4:4">
      <c r="D1440" s="191"/>
    </row>
    <row r="1441" spans="4:4">
      <c r="D1441" s="191"/>
    </row>
    <row r="1442" spans="4:4">
      <c r="D1442" s="191"/>
    </row>
    <row r="1443" spans="4:4">
      <c r="D1443" s="191"/>
    </row>
    <row r="1444" spans="4:4">
      <c r="D1444" s="191"/>
    </row>
    <row r="1445" spans="4:4">
      <c r="D1445" s="191"/>
    </row>
    <row r="1446" spans="4:4">
      <c r="D1446" s="191"/>
    </row>
    <row r="1447" spans="4:4">
      <c r="D1447" s="191"/>
    </row>
    <row r="1448" spans="4:4">
      <c r="D1448" s="191"/>
    </row>
    <row r="1449" spans="4:4">
      <c r="D1449" s="191"/>
    </row>
    <row r="1450" spans="4:4">
      <c r="D1450" s="191"/>
    </row>
    <row r="1451" spans="4:4">
      <c r="D1451" s="191"/>
    </row>
    <row r="1452" spans="4:4">
      <c r="D1452" s="191"/>
    </row>
    <row r="1453" spans="4:4">
      <c r="D1453" s="191"/>
    </row>
    <row r="1454" spans="4:4">
      <c r="D1454" s="191"/>
    </row>
    <row r="1455" spans="4:4">
      <c r="D1455" s="191"/>
    </row>
    <row r="1456" spans="4:4">
      <c r="D1456" s="191"/>
    </row>
    <row r="1457" spans="4:4">
      <c r="D1457" s="191"/>
    </row>
    <row r="1458" spans="4:4">
      <c r="D1458" s="191"/>
    </row>
    <row r="1459" spans="4:4">
      <c r="D1459" s="191"/>
    </row>
    <row r="1460" spans="4:4">
      <c r="D1460" s="191"/>
    </row>
    <row r="1461" spans="4:4">
      <c r="D1461" s="191"/>
    </row>
    <row r="1462" spans="4:4">
      <c r="D1462" s="191"/>
    </row>
    <row r="1463" spans="4:4">
      <c r="D1463" s="191"/>
    </row>
    <row r="1464" spans="4:4">
      <c r="D1464" s="191"/>
    </row>
    <row r="1465" spans="4:4">
      <c r="D1465" s="191"/>
    </row>
    <row r="1466" spans="4:4">
      <c r="D1466" s="191"/>
    </row>
    <row r="1467" spans="4:4">
      <c r="D1467" s="191"/>
    </row>
    <row r="1468" spans="4:4">
      <c r="D1468" s="191"/>
    </row>
    <row r="1469" spans="4:4">
      <c r="D1469" s="191"/>
    </row>
    <row r="1470" spans="4:4">
      <c r="D1470" s="191"/>
    </row>
    <row r="1471" spans="4:4">
      <c r="D1471" s="191"/>
    </row>
    <row r="1472" spans="4:4">
      <c r="D1472" s="191"/>
    </row>
    <row r="1473" spans="4:4">
      <c r="D1473" s="191"/>
    </row>
    <row r="1474" spans="4:4">
      <c r="D1474" s="191"/>
    </row>
    <row r="1475" spans="4:4">
      <c r="D1475" s="191"/>
    </row>
    <row r="1476" spans="4:4">
      <c r="D1476" s="191"/>
    </row>
    <row r="1477" spans="4:4">
      <c r="D1477" s="191"/>
    </row>
    <row r="1478" spans="4:4">
      <c r="D1478" s="191"/>
    </row>
    <row r="1479" spans="4:4">
      <c r="D1479" s="191"/>
    </row>
    <row r="1480" spans="4:4">
      <c r="D1480" s="191"/>
    </row>
    <row r="1481" spans="4:4">
      <c r="D1481" s="191"/>
    </row>
    <row r="1482" spans="4:4">
      <c r="D1482" s="191"/>
    </row>
    <row r="1483" spans="4:4">
      <c r="D1483" s="191"/>
    </row>
    <row r="1484" spans="4:4">
      <c r="D1484" s="191"/>
    </row>
    <row r="1485" spans="4:4">
      <c r="D1485" s="191"/>
    </row>
    <row r="1486" spans="4:4">
      <c r="D1486" s="191"/>
    </row>
    <row r="1487" spans="4:4">
      <c r="D1487" s="191"/>
    </row>
    <row r="1488" spans="4:4">
      <c r="D1488" s="191"/>
    </row>
    <row r="1489" spans="4:4">
      <c r="D1489" s="191"/>
    </row>
    <row r="1490" spans="4:4">
      <c r="D1490" s="191"/>
    </row>
    <row r="1491" spans="4:4">
      <c r="D1491" s="191"/>
    </row>
    <row r="1492" spans="4:4">
      <c r="D1492" s="191"/>
    </row>
    <row r="1493" spans="4:4">
      <c r="D1493" s="191"/>
    </row>
    <row r="1494" spans="4:4">
      <c r="D1494" s="191"/>
    </row>
    <row r="1495" spans="4:4">
      <c r="D1495" s="191"/>
    </row>
    <row r="1496" spans="4:4">
      <c r="D1496" s="191"/>
    </row>
    <row r="1497" spans="4:4">
      <c r="D1497" s="191"/>
    </row>
    <row r="1498" spans="4:4">
      <c r="D1498" s="191"/>
    </row>
    <row r="1499" spans="4:4">
      <c r="D1499" s="191"/>
    </row>
    <row r="1500" spans="4:4">
      <c r="D1500" s="191"/>
    </row>
    <row r="1501" spans="4:4">
      <c r="D1501" s="191"/>
    </row>
    <row r="1502" spans="4:4">
      <c r="D1502" s="191"/>
    </row>
    <row r="1503" spans="4:4">
      <c r="D1503" s="191"/>
    </row>
    <row r="1504" spans="4:4">
      <c r="D1504" s="191"/>
    </row>
    <row r="1505" spans="4:4">
      <c r="D1505" s="191"/>
    </row>
    <row r="1506" spans="4:4">
      <c r="D1506" s="191"/>
    </row>
    <row r="1507" spans="4:4">
      <c r="D1507" s="191"/>
    </row>
    <row r="1508" spans="4:4">
      <c r="D1508" s="191"/>
    </row>
    <row r="1509" spans="4:4">
      <c r="D1509" s="191"/>
    </row>
    <row r="1510" spans="4:4">
      <c r="D1510" s="191"/>
    </row>
    <row r="1511" spans="4:4">
      <c r="D1511" s="191"/>
    </row>
    <row r="1512" spans="4:4">
      <c r="D1512" s="191"/>
    </row>
    <row r="1513" spans="4:4">
      <c r="D1513" s="191"/>
    </row>
    <row r="1514" spans="4:4">
      <c r="D1514" s="191"/>
    </row>
    <row r="1515" spans="4:4">
      <c r="D1515" s="191"/>
    </row>
    <row r="1516" spans="4:4">
      <c r="D1516" s="191"/>
    </row>
    <row r="1517" spans="4:4">
      <c r="D1517" s="191"/>
    </row>
    <row r="1518" spans="4:4">
      <c r="D1518" s="191"/>
    </row>
    <row r="1519" spans="4:4">
      <c r="D1519" s="191"/>
    </row>
    <row r="1520" spans="4:4">
      <c r="D1520" s="191"/>
    </row>
    <row r="1521" spans="4:4">
      <c r="D1521" s="191"/>
    </row>
    <row r="1522" spans="4:4">
      <c r="D1522" s="191"/>
    </row>
    <row r="1523" spans="4:4">
      <c r="D1523" s="191"/>
    </row>
    <row r="1524" spans="4:4">
      <c r="D1524" s="191"/>
    </row>
    <row r="1525" spans="4:4">
      <c r="D1525" s="191"/>
    </row>
    <row r="1526" spans="4:4">
      <c r="D1526" s="191"/>
    </row>
    <row r="1527" spans="4:4">
      <c r="D1527" s="191"/>
    </row>
    <row r="1528" spans="4:4">
      <c r="D1528" s="191"/>
    </row>
    <row r="1529" spans="4:4">
      <c r="D1529" s="191"/>
    </row>
    <row r="1530" spans="4:4">
      <c r="D1530" s="191"/>
    </row>
    <row r="1531" spans="4:4">
      <c r="D1531" s="191"/>
    </row>
    <row r="1532" spans="4:4">
      <c r="D1532" s="191"/>
    </row>
    <row r="1533" spans="4:4">
      <c r="D1533" s="191"/>
    </row>
    <row r="1534" spans="4:4">
      <c r="D1534" s="191"/>
    </row>
    <row r="1535" spans="4:4">
      <c r="D1535" s="191"/>
    </row>
    <row r="1536" spans="4:4">
      <c r="D1536" s="191"/>
    </row>
    <row r="1537" spans="4:4">
      <c r="D1537" s="191"/>
    </row>
    <row r="1538" spans="4:4">
      <c r="D1538" s="191"/>
    </row>
    <row r="1539" spans="4:4">
      <c r="D1539" s="191"/>
    </row>
    <row r="1540" spans="4:4">
      <c r="D1540" s="191"/>
    </row>
    <row r="1541" spans="4:4">
      <c r="D1541" s="191"/>
    </row>
    <row r="1542" spans="4:4">
      <c r="D1542" s="191"/>
    </row>
    <row r="1543" spans="4:4">
      <c r="D1543" s="191"/>
    </row>
    <row r="1544" spans="4:4">
      <c r="D1544" s="191"/>
    </row>
    <row r="1545" spans="4:4">
      <c r="D1545" s="191"/>
    </row>
    <row r="1546" spans="4:4">
      <c r="D1546" s="191"/>
    </row>
    <row r="1547" spans="4:4">
      <c r="D1547" s="191"/>
    </row>
    <row r="1548" spans="4:4">
      <c r="D1548" s="191"/>
    </row>
    <row r="1549" spans="4:4">
      <c r="D1549" s="191"/>
    </row>
    <row r="1550" spans="4:4">
      <c r="D1550" s="191"/>
    </row>
    <row r="1551" spans="4:4">
      <c r="D1551" s="191"/>
    </row>
    <row r="1552" spans="4:4">
      <c r="D1552" s="191"/>
    </row>
    <row r="1553" spans="4:4">
      <c r="D1553" s="191"/>
    </row>
    <row r="1554" spans="4:4">
      <c r="D1554" s="191"/>
    </row>
    <row r="1555" spans="4:4">
      <c r="D1555" s="191"/>
    </row>
    <row r="1556" spans="4:4">
      <c r="D1556" s="191"/>
    </row>
    <row r="1557" spans="4:4">
      <c r="D1557" s="191"/>
    </row>
    <row r="1558" spans="4:4">
      <c r="D1558" s="191"/>
    </row>
    <row r="1559" spans="4:4">
      <c r="D1559" s="191"/>
    </row>
    <row r="1560" spans="4:4">
      <c r="D1560" s="191"/>
    </row>
    <row r="1561" spans="4:4">
      <c r="D1561" s="191"/>
    </row>
    <row r="1562" spans="4:4">
      <c r="D1562" s="191"/>
    </row>
    <row r="1563" spans="4:4">
      <c r="D1563" s="191"/>
    </row>
    <row r="1564" spans="4:4">
      <c r="D1564" s="191"/>
    </row>
    <row r="1565" spans="4:4">
      <c r="D1565" s="191"/>
    </row>
    <row r="1566" spans="4:4">
      <c r="D1566" s="191"/>
    </row>
    <row r="1567" spans="4:4">
      <c r="D1567" s="191"/>
    </row>
    <row r="1568" spans="4:4">
      <c r="D1568" s="191"/>
    </row>
    <row r="1569" spans="4:4">
      <c r="D1569" s="191"/>
    </row>
    <row r="1570" spans="4:4">
      <c r="D1570" s="191"/>
    </row>
    <row r="1571" spans="4:4">
      <c r="D1571" s="191"/>
    </row>
    <row r="1572" spans="4:4">
      <c r="D1572" s="191"/>
    </row>
    <row r="1573" spans="4:4">
      <c r="D1573" s="191"/>
    </row>
    <row r="1574" spans="4:4">
      <c r="D1574" s="191"/>
    </row>
    <row r="1575" spans="4:4">
      <c r="D1575" s="191"/>
    </row>
    <row r="1576" spans="4:4">
      <c r="D1576" s="191"/>
    </row>
    <row r="1577" spans="4:4">
      <c r="D1577" s="191"/>
    </row>
    <row r="1578" spans="4:4">
      <c r="D1578" s="191"/>
    </row>
    <row r="1579" spans="4:4">
      <c r="D1579" s="191"/>
    </row>
    <row r="1580" spans="4:4">
      <c r="D1580" s="191"/>
    </row>
    <row r="1581" spans="4:4">
      <c r="D1581" s="191"/>
    </row>
    <row r="1582" spans="4:4">
      <c r="D1582" s="191"/>
    </row>
    <row r="1583" spans="4:4">
      <c r="D1583" s="191"/>
    </row>
    <row r="1584" spans="4:4">
      <c r="D1584" s="191"/>
    </row>
    <row r="1585" spans="4:4">
      <c r="D1585" s="191"/>
    </row>
    <row r="1586" spans="4:4">
      <c r="D1586" s="191"/>
    </row>
    <row r="1587" spans="4:4">
      <c r="D1587" s="191"/>
    </row>
    <row r="1588" spans="4:4">
      <c r="D1588" s="191"/>
    </row>
    <row r="1589" spans="4:4">
      <c r="D1589" s="191"/>
    </row>
    <row r="1590" spans="4:4">
      <c r="D1590" s="191"/>
    </row>
    <row r="1591" spans="4:4">
      <c r="D1591" s="191"/>
    </row>
    <row r="1592" spans="4:4">
      <c r="D1592" s="191"/>
    </row>
    <row r="1593" spans="4:4">
      <c r="D1593" s="191"/>
    </row>
    <row r="1594" spans="4:4">
      <c r="D1594" s="191"/>
    </row>
    <row r="1595" spans="4:4">
      <c r="D1595" s="191"/>
    </row>
    <row r="1596" spans="4:4">
      <c r="D1596" s="191"/>
    </row>
    <row r="1597" spans="4:4">
      <c r="D1597" s="191"/>
    </row>
    <row r="1598" spans="4:4">
      <c r="D1598" s="191"/>
    </row>
    <row r="1599" spans="4:4">
      <c r="D1599" s="191"/>
    </row>
    <row r="1600" spans="4:4">
      <c r="D1600" s="191"/>
    </row>
    <row r="1601" spans="4:4">
      <c r="D1601" s="191"/>
    </row>
    <row r="1602" spans="4:4">
      <c r="D1602" s="191"/>
    </row>
    <row r="1603" spans="4:4">
      <c r="D1603" s="191"/>
    </row>
    <row r="1604" spans="4:4">
      <c r="D1604" s="191"/>
    </row>
    <row r="1605" spans="4:4">
      <c r="D1605" s="191"/>
    </row>
    <row r="1606" spans="4:4">
      <c r="D1606" s="191"/>
    </row>
    <row r="1607" spans="4:4">
      <c r="D1607" s="191"/>
    </row>
    <row r="1608" spans="4:4">
      <c r="D1608" s="191"/>
    </row>
    <row r="1609" spans="4:4">
      <c r="D1609" s="191"/>
    </row>
    <row r="1610" spans="4:4">
      <c r="D1610" s="191"/>
    </row>
    <row r="1611" spans="4:4">
      <c r="D1611" s="191"/>
    </row>
    <row r="1612" spans="4:4">
      <c r="D1612" s="191"/>
    </row>
    <row r="1613" spans="4:4">
      <c r="D1613" s="191"/>
    </row>
    <row r="1614" spans="4:4">
      <c r="D1614" s="191"/>
    </row>
    <row r="1615" spans="4:4">
      <c r="D1615" s="191"/>
    </row>
    <row r="1616" spans="4:4">
      <c r="D1616" s="191"/>
    </row>
    <row r="1617" spans="4:4">
      <c r="D1617" s="191"/>
    </row>
    <row r="1618" spans="4:4">
      <c r="D1618" s="191"/>
    </row>
    <row r="1619" spans="4:4">
      <c r="D1619" s="191"/>
    </row>
    <row r="1620" spans="4:4">
      <c r="D1620" s="191"/>
    </row>
    <row r="1621" spans="4:4">
      <c r="D1621" s="191"/>
    </row>
    <row r="1622" spans="4:4">
      <c r="D1622" s="191"/>
    </row>
    <row r="1623" spans="4:4">
      <c r="D1623" s="191"/>
    </row>
    <row r="1624" spans="4:4">
      <c r="D1624" s="191"/>
    </row>
    <row r="1625" spans="4:4">
      <c r="D1625" s="191"/>
    </row>
    <row r="1626" spans="4:4">
      <c r="D1626" s="191"/>
    </row>
    <row r="1627" spans="4:4">
      <c r="D1627" s="191"/>
    </row>
    <row r="1628" spans="4:4">
      <c r="D1628" s="191"/>
    </row>
    <row r="1629" spans="4:4">
      <c r="D1629" s="191"/>
    </row>
    <row r="1630" spans="4:4">
      <c r="D1630" s="191"/>
    </row>
    <row r="1631" spans="4:4">
      <c r="D1631" s="191"/>
    </row>
    <row r="1632" spans="4:4">
      <c r="D1632" s="191"/>
    </row>
    <row r="1633" spans="4:4">
      <c r="D1633" s="191"/>
    </row>
    <row r="1634" spans="4:4">
      <c r="D1634" s="191"/>
    </row>
    <row r="1635" spans="4:4">
      <c r="D1635" s="191"/>
    </row>
    <row r="1636" spans="4:4">
      <c r="D1636" s="191"/>
    </row>
    <row r="1637" spans="4:4">
      <c r="D1637" s="191"/>
    </row>
    <row r="1638" spans="4:4">
      <c r="D1638" s="191"/>
    </row>
    <row r="1639" spans="4:4">
      <c r="D1639" s="191"/>
    </row>
    <row r="1640" spans="4:4">
      <c r="D1640" s="191"/>
    </row>
    <row r="1641" spans="4:4">
      <c r="D1641" s="191"/>
    </row>
    <row r="1642" spans="4:4">
      <c r="D1642" s="191"/>
    </row>
    <row r="1643" spans="4:4">
      <c r="D1643" s="191"/>
    </row>
    <row r="1644" spans="4:4">
      <c r="D1644" s="191"/>
    </row>
    <row r="1645" spans="4:4">
      <c r="D1645" s="191"/>
    </row>
    <row r="1646" spans="4:4">
      <c r="D1646" s="191"/>
    </row>
    <row r="1647" spans="4:4">
      <c r="D1647" s="191"/>
    </row>
    <row r="1648" spans="4:4">
      <c r="D1648" s="191"/>
    </row>
    <row r="1649" spans="4:4">
      <c r="D1649" s="191"/>
    </row>
    <row r="1650" spans="4:4">
      <c r="D1650" s="191"/>
    </row>
    <row r="1651" spans="4:4">
      <c r="D1651" s="191"/>
    </row>
    <row r="1652" spans="4:4">
      <c r="D1652" s="191"/>
    </row>
    <row r="1653" spans="4:4">
      <c r="D1653" s="191"/>
    </row>
    <row r="1654" spans="4:4">
      <c r="D1654" s="191"/>
    </row>
    <row r="1655" spans="4:4">
      <c r="D1655" s="191"/>
    </row>
    <row r="1656" spans="4:4">
      <c r="D1656" s="191"/>
    </row>
    <row r="1657" spans="4:4">
      <c r="D1657" s="191"/>
    </row>
    <row r="1658" spans="4:4">
      <c r="D1658" s="191"/>
    </row>
    <row r="1659" spans="4:4">
      <c r="D1659" s="191"/>
    </row>
    <row r="1660" spans="4:4">
      <c r="D1660" s="191"/>
    </row>
    <row r="1661" spans="4:4">
      <c r="D1661" s="191"/>
    </row>
    <row r="1662" spans="4:4">
      <c r="D1662" s="191"/>
    </row>
    <row r="1663" spans="4:4">
      <c r="D1663" s="191"/>
    </row>
    <row r="1664" spans="4:4">
      <c r="D1664" s="191"/>
    </row>
    <row r="1665" spans="4:4">
      <c r="D1665" s="191"/>
    </row>
    <row r="1666" spans="4:4">
      <c r="D1666" s="191"/>
    </row>
    <row r="1667" spans="4:4">
      <c r="D1667" s="191"/>
    </row>
    <row r="1668" spans="4:4">
      <c r="D1668" s="191"/>
    </row>
    <row r="1669" spans="4:4">
      <c r="D1669" s="191"/>
    </row>
    <row r="1670" spans="4:4">
      <c r="D1670" s="191"/>
    </row>
    <row r="1671" spans="4:4">
      <c r="D1671" s="191"/>
    </row>
    <row r="1672" spans="4:4">
      <c r="D1672" s="191"/>
    </row>
    <row r="1673" spans="4:4">
      <c r="D1673" s="191"/>
    </row>
    <row r="1674" spans="4:4">
      <c r="D1674" s="191"/>
    </row>
    <row r="1675" spans="4:4">
      <c r="D1675" s="191"/>
    </row>
    <row r="1676" spans="4:4">
      <c r="D1676" s="191"/>
    </row>
    <row r="1677" spans="4:4">
      <c r="D1677" s="191"/>
    </row>
    <row r="1678" spans="4:4">
      <c r="D1678" s="191"/>
    </row>
    <row r="1679" spans="4:4">
      <c r="D1679" s="191"/>
    </row>
    <row r="1680" spans="4:4">
      <c r="D1680" s="191"/>
    </row>
    <row r="1681" spans="4:4">
      <c r="D1681" s="191"/>
    </row>
    <row r="1682" spans="4:4">
      <c r="D1682" s="191"/>
    </row>
    <row r="1683" spans="4:4">
      <c r="D1683" s="191"/>
    </row>
    <row r="1684" spans="4:4">
      <c r="D1684" s="191"/>
    </row>
    <row r="1685" spans="4:4">
      <c r="D1685" s="191"/>
    </row>
    <row r="1686" spans="4:4">
      <c r="D1686" s="191"/>
    </row>
    <row r="1687" spans="4:4">
      <c r="D1687" s="191"/>
    </row>
    <row r="1688" spans="4:4">
      <c r="D1688" s="191"/>
    </row>
    <row r="1689" spans="4:4">
      <c r="D1689" s="191"/>
    </row>
    <row r="1690" spans="4:4">
      <c r="D1690" s="191"/>
    </row>
    <row r="1691" spans="4:4">
      <c r="D1691" s="191"/>
    </row>
    <row r="1692" spans="4:4">
      <c r="D1692" s="191"/>
    </row>
    <row r="1693" spans="4:4">
      <c r="D1693" s="191"/>
    </row>
    <row r="1694" spans="4:4">
      <c r="D1694" s="191"/>
    </row>
    <row r="1695" spans="4:4">
      <c r="D1695" s="191"/>
    </row>
    <row r="1696" spans="4:4">
      <c r="D1696" s="191"/>
    </row>
    <row r="1697" spans="4:4">
      <c r="D1697" s="191"/>
    </row>
    <row r="1698" spans="4:4">
      <c r="D1698" s="191"/>
    </row>
    <row r="1699" spans="4:4">
      <c r="D1699" s="191"/>
    </row>
    <row r="1700" spans="4:4">
      <c r="D1700" s="191"/>
    </row>
    <row r="1701" spans="4:4">
      <c r="D1701" s="191"/>
    </row>
    <row r="1702" spans="4:4">
      <c r="D1702" s="191"/>
    </row>
    <row r="1703" spans="4:4">
      <c r="D1703" s="191"/>
    </row>
    <row r="1704" spans="4:4">
      <c r="D1704" s="191"/>
    </row>
    <row r="1705" spans="4:4">
      <c r="D1705" s="191"/>
    </row>
    <row r="1706" spans="4:4">
      <c r="D1706" s="191"/>
    </row>
    <row r="1707" spans="4:4">
      <c r="D1707" s="191"/>
    </row>
    <row r="1708" spans="4:4">
      <c r="D1708" s="191"/>
    </row>
    <row r="1709" spans="4:4">
      <c r="D1709" s="191"/>
    </row>
    <row r="1710" spans="4:4">
      <c r="D1710" s="191"/>
    </row>
    <row r="1711" spans="4:4">
      <c r="D1711" s="191"/>
    </row>
    <row r="1712" spans="4:4">
      <c r="D1712" s="191"/>
    </row>
    <row r="1713" spans="4:4">
      <c r="D1713" s="191"/>
    </row>
    <row r="1714" spans="4:4">
      <c r="D1714" s="191"/>
    </row>
    <row r="1715" spans="4:4">
      <c r="D1715" s="191"/>
    </row>
    <row r="1716" spans="4:4">
      <c r="D1716" s="191"/>
    </row>
    <row r="1717" spans="4:4">
      <c r="D1717" s="191"/>
    </row>
    <row r="1718" spans="4:4">
      <c r="D1718" s="191"/>
    </row>
    <row r="1719" spans="4:4">
      <c r="D1719" s="191"/>
    </row>
    <row r="1720" spans="4:4">
      <c r="D1720" s="191"/>
    </row>
    <row r="1721" spans="4:4">
      <c r="D1721" s="191"/>
    </row>
    <row r="1722" spans="4:4">
      <c r="D1722" s="191"/>
    </row>
    <row r="1723" spans="4:4">
      <c r="D1723" s="191"/>
    </row>
    <row r="1724" spans="4:4">
      <c r="D1724" s="191"/>
    </row>
    <row r="1725" spans="4:4">
      <c r="D1725" s="191"/>
    </row>
    <row r="1726" spans="4:4">
      <c r="D1726" s="191"/>
    </row>
    <row r="1727" spans="4:4">
      <c r="D1727" s="191"/>
    </row>
    <row r="1728" spans="4:4">
      <c r="D1728" s="191"/>
    </row>
    <row r="1729" spans="4:4">
      <c r="D1729" s="191"/>
    </row>
    <row r="1730" spans="4:4">
      <c r="D1730" s="191"/>
    </row>
    <row r="1731" spans="4:4">
      <c r="D1731" s="191"/>
    </row>
    <row r="1732" spans="4:4">
      <c r="D1732" s="191"/>
    </row>
    <row r="1733" spans="4:4">
      <c r="D1733" s="191"/>
    </row>
    <row r="1734" spans="4:4">
      <c r="D1734" s="191"/>
    </row>
    <row r="1735" spans="4:4">
      <c r="D1735" s="191"/>
    </row>
    <row r="1736" spans="4:4">
      <c r="D1736" s="191"/>
    </row>
    <row r="1737" spans="4:4">
      <c r="D1737" s="191"/>
    </row>
    <row r="1738" spans="4:4">
      <c r="D1738" s="191"/>
    </row>
    <row r="1739" spans="4:4">
      <c r="D1739" s="191"/>
    </row>
    <row r="1740" spans="4:4">
      <c r="D1740" s="191"/>
    </row>
    <row r="1741" spans="4:4">
      <c r="D1741" s="191"/>
    </row>
    <row r="1742" spans="4:4">
      <c r="D1742" s="191"/>
    </row>
    <row r="1743" spans="4:4">
      <c r="D1743" s="191"/>
    </row>
    <row r="1744" spans="4:4">
      <c r="D1744" s="191"/>
    </row>
    <row r="1745" spans="4:4">
      <c r="D1745" s="191"/>
    </row>
    <row r="1746" spans="4:4">
      <c r="D1746" s="191"/>
    </row>
    <row r="1747" spans="4:4">
      <c r="D1747" s="191"/>
    </row>
    <row r="1748" spans="4:4">
      <c r="D1748" s="191"/>
    </row>
    <row r="1749" spans="4:4">
      <c r="D1749" s="191"/>
    </row>
    <row r="1750" spans="4:4">
      <c r="D1750" s="191"/>
    </row>
    <row r="1751" spans="4:4">
      <c r="D1751" s="191"/>
    </row>
    <row r="1752" spans="4:4">
      <c r="D1752" s="191"/>
    </row>
    <row r="1753" spans="4:4">
      <c r="D1753" s="191"/>
    </row>
    <row r="1754" spans="4:4">
      <c r="D1754" s="191"/>
    </row>
    <row r="1755" spans="4:4">
      <c r="D1755" s="191"/>
    </row>
    <row r="1756" spans="4:4">
      <c r="D1756" s="191"/>
    </row>
    <row r="1757" spans="4:4">
      <c r="D1757" s="191"/>
    </row>
    <row r="1758" spans="4:4">
      <c r="D1758" s="191"/>
    </row>
    <row r="1759" spans="4:4">
      <c r="D1759" s="191"/>
    </row>
    <row r="1760" spans="4:4">
      <c r="D1760" s="191"/>
    </row>
    <row r="1761" spans="4:4">
      <c r="D1761" s="191"/>
    </row>
    <row r="1762" spans="4:4">
      <c r="D1762" s="191"/>
    </row>
    <row r="1763" spans="4:4">
      <c r="D1763" s="191"/>
    </row>
    <row r="1764" spans="4:4">
      <c r="D1764" s="191"/>
    </row>
    <row r="1765" spans="4:4">
      <c r="D1765" s="191"/>
    </row>
    <row r="1766" spans="4:4">
      <c r="D1766" s="191"/>
    </row>
    <row r="1767" spans="4:4">
      <c r="D1767" s="191"/>
    </row>
    <row r="1768" spans="4:4">
      <c r="D1768" s="191"/>
    </row>
    <row r="1769" spans="4:4">
      <c r="D1769" s="191"/>
    </row>
    <row r="1770" spans="4:4">
      <c r="D1770" s="191"/>
    </row>
    <row r="1771" spans="4:4">
      <c r="D1771" s="191"/>
    </row>
    <row r="1772" spans="4:4">
      <c r="D1772" s="191"/>
    </row>
    <row r="1773" spans="4:4">
      <c r="D1773" s="191"/>
    </row>
    <row r="1774" spans="4:4">
      <c r="D1774" s="191"/>
    </row>
    <row r="1775" spans="4:4">
      <c r="D1775" s="191"/>
    </row>
    <row r="1776" spans="4:4">
      <c r="D1776" s="191"/>
    </row>
    <row r="1777" spans="4:4">
      <c r="D1777" s="191"/>
    </row>
    <row r="1778" spans="4:4">
      <c r="D1778" s="191"/>
    </row>
    <row r="1779" spans="4:4">
      <c r="D1779" s="191"/>
    </row>
    <row r="1780" spans="4:4">
      <c r="D1780" s="191"/>
    </row>
    <row r="1781" spans="4:4">
      <c r="D1781" s="191"/>
    </row>
    <row r="1782" spans="4:4">
      <c r="D1782" s="191"/>
    </row>
    <row r="1783" spans="4:4">
      <c r="D1783" s="191"/>
    </row>
    <row r="1784" spans="4:4">
      <c r="D1784" s="191"/>
    </row>
    <row r="1785" spans="4:4">
      <c r="D1785" s="191"/>
    </row>
    <row r="1786" spans="4:4">
      <c r="D1786" s="191"/>
    </row>
    <row r="1787" spans="4:4">
      <c r="D1787" s="191"/>
    </row>
    <row r="1788" spans="4:4">
      <c r="D1788" s="191"/>
    </row>
    <row r="1789" spans="4:4">
      <c r="D1789" s="191"/>
    </row>
    <row r="1790" spans="4:4">
      <c r="D1790" s="191"/>
    </row>
    <row r="1791" spans="4:4">
      <c r="D1791" s="191"/>
    </row>
    <row r="1792" spans="4:4">
      <c r="D1792" s="191"/>
    </row>
    <row r="1793" spans="4:4">
      <c r="D1793" s="191"/>
    </row>
    <row r="1794" spans="4:4">
      <c r="D1794" s="191"/>
    </row>
    <row r="1795" spans="4:4">
      <c r="D1795" s="191"/>
    </row>
    <row r="1796" spans="4:4">
      <c r="D1796" s="191"/>
    </row>
    <row r="1797" spans="4:4">
      <c r="D1797" s="191"/>
    </row>
    <row r="1798" spans="4:4">
      <c r="D1798" s="191"/>
    </row>
    <row r="1799" spans="4:4">
      <c r="D1799" s="191"/>
    </row>
    <row r="1800" spans="4:4">
      <c r="D1800" s="191"/>
    </row>
    <row r="1801" spans="4:4">
      <c r="D1801" s="191"/>
    </row>
    <row r="1802" spans="4:4">
      <c r="D1802" s="191"/>
    </row>
    <row r="1803" spans="4:4">
      <c r="D1803" s="191"/>
    </row>
    <row r="1804" spans="4:4">
      <c r="D1804" s="191"/>
    </row>
    <row r="1805" spans="4:4">
      <c r="D1805" s="191"/>
    </row>
    <row r="1806" spans="4:4">
      <c r="D1806" s="191"/>
    </row>
    <row r="1807" spans="4:4">
      <c r="D1807" s="191"/>
    </row>
    <row r="1808" spans="4:4">
      <c r="D1808" s="191"/>
    </row>
    <row r="1809" spans="4:4">
      <c r="D1809" s="191"/>
    </row>
    <row r="1810" spans="4:4">
      <c r="D1810" s="191"/>
    </row>
    <row r="1811" spans="4:4">
      <c r="D1811" s="191"/>
    </row>
    <row r="1812" spans="4:4">
      <c r="D1812" s="191"/>
    </row>
    <row r="1813" spans="4:4">
      <c r="D1813" s="191"/>
    </row>
    <row r="1814" spans="4:4">
      <c r="D1814" s="191"/>
    </row>
    <row r="1815" spans="4:4">
      <c r="D1815" s="191"/>
    </row>
    <row r="1816" spans="4:4">
      <c r="D1816" s="191"/>
    </row>
    <row r="1817" spans="4:4">
      <c r="D1817" s="191"/>
    </row>
    <row r="1818" spans="4:4">
      <c r="D1818" s="191"/>
    </row>
    <row r="1819" spans="4:4">
      <c r="D1819" s="191"/>
    </row>
    <row r="1820" spans="4:4">
      <c r="D1820" s="191"/>
    </row>
    <row r="1821" spans="4:4">
      <c r="D1821" s="191"/>
    </row>
    <row r="1822" spans="4:4">
      <c r="D1822" s="191"/>
    </row>
    <row r="1823" spans="4:4">
      <c r="D1823" s="191"/>
    </row>
    <row r="1824" spans="4:4">
      <c r="D1824" s="191"/>
    </row>
    <row r="1825" spans="4:4">
      <c r="D1825" s="191"/>
    </row>
    <row r="1826" spans="4:4">
      <c r="D1826" s="191"/>
    </row>
    <row r="1827" spans="4:4">
      <c r="D1827" s="191"/>
    </row>
    <row r="1828" spans="4:4">
      <c r="D1828" s="191"/>
    </row>
    <row r="1829" spans="4:4">
      <c r="D1829" s="191"/>
    </row>
    <row r="1830" spans="4:4">
      <c r="D1830" s="191"/>
    </row>
    <row r="1831" spans="4:4">
      <c r="D1831" s="191"/>
    </row>
    <row r="1832" spans="4:4">
      <c r="D1832" s="191"/>
    </row>
    <row r="1833" spans="4:4">
      <c r="D1833" s="191"/>
    </row>
    <row r="1834" spans="4:4">
      <c r="D1834" s="191"/>
    </row>
    <row r="1835" spans="4:4">
      <c r="D1835" s="191"/>
    </row>
    <row r="1836" spans="4:4">
      <c r="D1836" s="191"/>
    </row>
    <row r="1837" spans="4:4">
      <c r="D1837" s="191"/>
    </row>
    <row r="1838" spans="4:4">
      <c r="D1838" s="191"/>
    </row>
    <row r="1839" spans="4:4">
      <c r="D1839" s="191"/>
    </row>
    <row r="1840" spans="4:4">
      <c r="D1840" s="191"/>
    </row>
    <row r="1841" spans="4:4">
      <c r="D1841" s="191"/>
    </row>
    <row r="1842" spans="4:4">
      <c r="D1842" s="191"/>
    </row>
    <row r="1843" spans="4:4">
      <c r="D1843" s="191"/>
    </row>
    <row r="1844" spans="4:4">
      <c r="D1844" s="191"/>
    </row>
    <row r="1845" spans="4:4">
      <c r="D1845" s="191"/>
    </row>
    <row r="1846" spans="4:4">
      <c r="D1846" s="191"/>
    </row>
    <row r="1847" spans="4:4">
      <c r="D1847" s="191"/>
    </row>
    <row r="1848" spans="4:4">
      <c r="D1848" s="191"/>
    </row>
    <row r="1849" spans="4:4">
      <c r="D1849" s="191"/>
    </row>
    <row r="1850" spans="4:4">
      <c r="D1850" s="191"/>
    </row>
    <row r="1851" spans="4:4">
      <c r="D1851" s="191"/>
    </row>
    <row r="1852" spans="4:4">
      <c r="D1852" s="191"/>
    </row>
    <row r="1853" spans="4:4">
      <c r="D1853" s="191"/>
    </row>
    <row r="1854" spans="4:4">
      <c r="D1854" s="191"/>
    </row>
    <row r="1855" spans="4:4">
      <c r="D1855" s="191"/>
    </row>
    <row r="1856" spans="4:4">
      <c r="D1856" s="191"/>
    </row>
    <row r="1857" spans="4:4">
      <c r="D1857" s="191"/>
    </row>
    <row r="1858" spans="4:4">
      <c r="D1858" s="191"/>
    </row>
    <row r="1859" spans="4:4">
      <c r="D1859" s="191"/>
    </row>
    <row r="1860" spans="4:4">
      <c r="D1860" s="191"/>
    </row>
    <row r="1861" spans="4:4">
      <c r="D1861" s="191"/>
    </row>
    <row r="1862" spans="4:4">
      <c r="D1862" s="191"/>
    </row>
    <row r="1863" spans="4:4">
      <c r="D1863" s="191"/>
    </row>
    <row r="1864" spans="4:4">
      <c r="D1864" s="191"/>
    </row>
    <row r="1865" spans="4:4">
      <c r="D1865" s="191"/>
    </row>
    <row r="1866" spans="4:4">
      <c r="D1866" s="191"/>
    </row>
    <row r="1867" spans="4:4">
      <c r="D1867" s="191"/>
    </row>
    <row r="1868" spans="4:4">
      <c r="D1868" s="191"/>
    </row>
    <row r="1869" spans="4:4">
      <c r="D1869" s="191"/>
    </row>
    <row r="1870" spans="4:4">
      <c r="D1870" s="191"/>
    </row>
    <row r="1871" spans="4:4">
      <c r="D1871" s="191"/>
    </row>
    <row r="1872" spans="4:4">
      <c r="D1872" s="191"/>
    </row>
    <row r="1873" spans="4:4">
      <c r="D1873" s="191"/>
    </row>
    <row r="1874" spans="4:4">
      <c r="D1874" s="191"/>
    </row>
    <row r="1875" spans="4:4">
      <c r="D1875" s="191"/>
    </row>
    <row r="1876" spans="4:4">
      <c r="D1876" s="191"/>
    </row>
    <row r="1877" spans="4:4">
      <c r="D1877" s="191"/>
    </row>
    <row r="1878" spans="4:4">
      <c r="D1878" s="191"/>
    </row>
    <row r="1879" spans="4:4">
      <c r="D1879" s="191"/>
    </row>
    <row r="1880" spans="4:4">
      <c r="D1880" s="191"/>
    </row>
    <row r="1881" spans="4:4">
      <c r="D1881" s="191"/>
    </row>
    <row r="1882" spans="4:4">
      <c r="D1882" s="191"/>
    </row>
    <row r="1883" spans="4:4">
      <c r="D1883" s="191"/>
    </row>
    <row r="1884" spans="4:4">
      <c r="D1884" s="191"/>
    </row>
    <row r="1885" spans="4:4">
      <c r="D1885" s="191"/>
    </row>
    <row r="1886" spans="4:4">
      <c r="D1886" s="191"/>
    </row>
    <row r="1887" spans="4:4">
      <c r="D1887" s="191"/>
    </row>
    <row r="1888" spans="4:4">
      <c r="D1888" s="191"/>
    </row>
    <row r="1889" spans="4:4">
      <c r="D1889" s="191"/>
    </row>
    <row r="1890" spans="4:4">
      <c r="D1890" s="191"/>
    </row>
    <row r="1891" spans="4:4">
      <c r="D1891" s="191"/>
    </row>
    <row r="1892" spans="4:4">
      <c r="D1892" s="191"/>
    </row>
    <row r="1893" spans="4:4">
      <c r="D1893" s="191"/>
    </row>
    <row r="1894" spans="4:4">
      <c r="D1894" s="191"/>
    </row>
    <row r="1895" spans="4:4">
      <c r="D1895" s="191"/>
    </row>
    <row r="1896" spans="4:4">
      <c r="D1896" s="191"/>
    </row>
    <row r="1897" spans="4:4">
      <c r="D1897" s="191"/>
    </row>
    <row r="1898" spans="4:4">
      <c r="D1898" s="191"/>
    </row>
    <row r="1899" spans="4:4">
      <c r="D1899" s="191"/>
    </row>
    <row r="1900" spans="4:4">
      <c r="D1900" s="191"/>
    </row>
    <row r="1901" spans="4:4">
      <c r="D1901" s="191"/>
    </row>
    <row r="1902" spans="4:4">
      <c r="D1902" s="191"/>
    </row>
    <row r="1903" spans="4:4">
      <c r="D1903" s="191"/>
    </row>
    <row r="1904" spans="4:4">
      <c r="D1904" s="191"/>
    </row>
    <row r="1905" spans="4:4">
      <c r="D1905" s="191"/>
    </row>
    <row r="1906" spans="4:4">
      <c r="D1906" s="191"/>
    </row>
    <row r="1907" spans="4:4">
      <c r="D1907" s="191"/>
    </row>
    <row r="1908" spans="4:4">
      <c r="D1908" s="191"/>
    </row>
    <row r="1909" spans="4:4">
      <c r="D1909" s="191"/>
    </row>
    <row r="1910" spans="4:4">
      <c r="D1910" s="191"/>
    </row>
    <row r="1911" spans="4:4">
      <c r="D1911" s="191"/>
    </row>
    <row r="1912" spans="4:4">
      <c r="D1912" s="191"/>
    </row>
    <row r="1913" spans="4:4">
      <c r="D1913" s="191"/>
    </row>
    <row r="1914" spans="4:4">
      <c r="D1914" s="191"/>
    </row>
    <row r="1915" spans="4:4">
      <c r="D1915" s="191"/>
    </row>
    <row r="1916" spans="4:4">
      <c r="D1916" s="191"/>
    </row>
    <row r="1917" spans="4:4">
      <c r="D1917" s="191"/>
    </row>
    <row r="1918" spans="4:4">
      <c r="D1918" s="191"/>
    </row>
    <row r="1919" spans="4:4">
      <c r="D1919" s="191"/>
    </row>
    <row r="1920" spans="4:4">
      <c r="D1920" s="191"/>
    </row>
    <row r="1921" spans="4:4">
      <c r="D1921" s="191"/>
    </row>
    <row r="1922" spans="4:4">
      <c r="D1922" s="191"/>
    </row>
    <row r="1923" spans="4:4">
      <c r="D1923" s="191"/>
    </row>
    <row r="1924" spans="4:4">
      <c r="D1924" s="191"/>
    </row>
    <row r="1925" spans="4:4">
      <c r="D1925" s="191"/>
    </row>
    <row r="1926" spans="4:4">
      <c r="D1926" s="191"/>
    </row>
    <row r="1927" spans="4:4">
      <c r="D1927" s="191"/>
    </row>
    <row r="1928" spans="4:4">
      <c r="D1928" s="191"/>
    </row>
    <row r="1929" spans="4:4">
      <c r="D1929" s="191"/>
    </row>
    <row r="1930" spans="4:4">
      <c r="D1930" s="191"/>
    </row>
    <row r="1931" spans="4:4">
      <c r="D1931" s="191"/>
    </row>
    <row r="1932" spans="4:4">
      <c r="D1932" s="191"/>
    </row>
    <row r="1933" spans="4:4">
      <c r="D1933" s="191"/>
    </row>
    <row r="1934" spans="4:4">
      <c r="D1934" s="191"/>
    </row>
    <row r="1935" spans="4:4">
      <c r="D1935" s="191"/>
    </row>
    <row r="1936" spans="4:4">
      <c r="D1936" s="191"/>
    </row>
    <row r="1937" spans="4:4">
      <c r="D1937" s="191"/>
    </row>
    <row r="1938" spans="4:4">
      <c r="D1938" s="191"/>
    </row>
    <row r="1939" spans="4:4">
      <c r="D1939" s="191"/>
    </row>
    <row r="1940" spans="4:4">
      <c r="D1940" s="191"/>
    </row>
    <row r="1941" spans="4:4">
      <c r="D1941" s="191"/>
    </row>
    <row r="1942" spans="4:4">
      <c r="D1942" s="191"/>
    </row>
    <row r="1943" spans="4:4">
      <c r="D1943" s="191"/>
    </row>
    <row r="1944" spans="4:4">
      <c r="D1944" s="191"/>
    </row>
    <row r="1945" spans="4:4">
      <c r="D1945" s="191"/>
    </row>
    <row r="1946" spans="4:4">
      <c r="D1946" s="191"/>
    </row>
    <row r="1947" spans="4:4">
      <c r="D1947" s="191"/>
    </row>
    <row r="1948" spans="4:4">
      <c r="D1948" s="191"/>
    </row>
    <row r="1949" spans="4:4">
      <c r="D1949" s="191"/>
    </row>
    <row r="1950" spans="4:4">
      <c r="D1950" s="191"/>
    </row>
    <row r="1951" spans="4:4">
      <c r="D1951" s="191"/>
    </row>
    <row r="1952" spans="4:4">
      <c r="D1952" s="191"/>
    </row>
    <row r="1953" spans="4:4">
      <c r="D1953" s="191"/>
    </row>
    <row r="1954" spans="4:4">
      <c r="D1954" s="191"/>
    </row>
    <row r="1955" spans="4:4">
      <c r="D1955" s="191"/>
    </row>
    <row r="1956" spans="4:4">
      <c r="D1956" s="191"/>
    </row>
    <row r="1957" spans="4:4">
      <c r="D1957" s="191"/>
    </row>
    <row r="1958" spans="4:4">
      <c r="D1958" s="191"/>
    </row>
    <row r="1959" spans="4:4">
      <c r="D1959" s="191"/>
    </row>
    <row r="1960" spans="4:4">
      <c r="D1960" s="191"/>
    </row>
    <row r="1961" spans="4:4">
      <c r="D1961" s="191"/>
    </row>
    <row r="1962" spans="4:4">
      <c r="D1962" s="191"/>
    </row>
    <row r="1963" spans="4:4">
      <c r="D1963" s="191"/>
    </row>
    <row r="1964" spans="4:4">
      <c r="D1964" s="191"/>
    </row>
    <row r="1965" spans="4:4">
      <c r="D1965" s="191"/>
    </row>
    <row r="1966" spans="4:4">
      <c r="D1966" s="191"/>
    </row>
    <row r="1967" spans="4:4">
      <c r="D1967" s="191"/>
    </row>
    <row r="1968" spans="4:4">
      <c r="D1968" s="191"/>
    </row>
    <row r="1969" spans="4:4">
      <c r="D1969" s="191"/>
    </row>
    <row r="1970" spans="4:4">
      <c r="D1970" s="191"/>
    </row>
    <row r="1971" spans="4:4">
      <c r="D1971" s="191"/>
    </row>
    <row r="1972" spans="4:4">
      <c r="D1972" s="191"/>
    </row>
    <row r="1973" spans="4:4">
      <c r="D1973" s="191"/>
    </row>
    <row r="1974" spans="4:4">
      <c r="D1974" s="191"/>
    </row>
    <row r="1975" spans="4:4">
      <c r="D1975" s="191"/>
    </row>
    <row r="1976" spans="4:4">
      <c r="D1976" s="191"/>
    </row>
    <row r="1977" spans="4:4">
      <c r="D1977" s="191"/>
    </row>
    <row r="1978" spans="4:4">
      <c r="D1978" s="191"/>
    </row>
    <row r="1979" spans="4:4">
      <c r="D1979" s="191"/>
    </row>
    <row r="1980" spans="4:4">
      <c r="D1980" s="191"/>
    </row>
    <row r="1981" spans="4:4">
      <c r="D1981" s="191"/>
    </row>
    <row r="1982" spans="4:4">
      <c r="D1982" s="191"/>
    </row>
    <row r="1983" spans="4:4">
      <c r="D1983" s="191"/>
    </row>
    <row r="1984" spans="4:4">
      <c r="D1984" s="191"/>
    </row>
    <row r="1985" spans="4:4">
      <c r="D1985" s="191"/>
    </row>
    <row r="1986" spans="4:4">
      <c r="D1986" s="191"/>
    </row>
    <row r="1987" spans="4:4">
      <c r="D1987" s="191"/>
    </row>
    <row r="1988" spans="4:4">
      <c r="D1988" s="191"/>
    </row>
    <row r="1989" spans="4:4">
      <c r="D1989" s="191"/>
    </row>
    <row r="1990" spans="4:4">
      <c r="D1990" s="191"/>
    </row>
    <row r="1991" spans="4:4">
      <c r="D1991" s="191"/>
    </row>
    <row r="1992" spans="4:4">
      <c r="D1992" s="191"/>
    </row>
    <row r="1993" spans="4:4">
      <c r="D1993" s="191"/>
    </row>
    <row r="1994" spans="4:4">
      <c r="D1994" s="191"/>
    </row>
    <row r="1995" spans="4:4">
      <c r="D1995" s="191"/>
    </row>
    <row r="1996" spans="4:4">
      <c r="D1996" s="191"/>
    </row>
    <row r="1997" spans="4:4">
      <c r="D1997" s="191"/>
    </row>
    <row r="1998" spans="4:4">
      <c r="D1998" s="191"/>
    </row>
    <row r="1999" spans="4:4">
      <c r="D1999" s="191"/>
    </row>
    <row r="2000" spans="4:4">
      <c r="D2000" s="191"/>
    </row>
    <row r="2001" spans="4:4">
      <c r="D2001" s="191"/>
    </row>
    <row r="2002" spans="4:4">
      <c r="D2002" s="191"/>
    </row>
    <row r="2003" spans="4:4">
      <c r="D2003" s="191"/>
    </row>
    <row r="2004" spans="4:4">
      <c r="D2004" s="191"/>
    </row>
    <row r="2005" spans="4:4">
      <c r="D2005" s="191"/>
    </row>
    <row r="2006" spans="4:4">
      <c r="D2006" s="191"/>
    </row>
    <row r="2007" spans="4:4">
      <c r="D2007" s="191"/>
    </row>
    <row r="2008" spans="4:4">
      <c r="D2008" s="191"/>
    </row>
    <row r="2009" spans="4:4">
      <c r="D2009" s="191"/>
    </row>
    <row r="2010" spans="4:4">
      <c r="D2010" s="191"/>
    </row>
    <row r="2011" spans="4:4">
      <c r="D2011" s="191"/>
    </row>
    <row r="2012" spans="4:4">
      <c r="D2012" s="191"/>
    </row>
    <row r="2013" spans="4:4">
      <c r="D2013" s="191"/>
    </row>
    <row r="2014" spans="4:4">
      <c r="D2014" s="191"/>
    </row>
    <row r="2015" spans="4:4">
      <c r="D2015" s="191"/>
    </row>
    <row r="2016" spans="4:4">
      <c r="D2016" s="191"/>
    </row>
    <row r="2017" spans="4:4">
      <c r="D2017" s="191"/>
    </row>
    <row r="2018" spans="4:4">
      <c r="D2018" s="191"/>
    </row>
    <row r="2019" spans="4:4">
      <c r="D2019" s="191"/>
    </row>
    <row r="2020" spans="4:4">
      <c r="D2020" s="191"/>
    </row>
    <row r="2021" spans="4:4">
      <c r="D2021" s="191"/>
    </row>
    <row r="2022" spans="4:4">
      <c r="D2022" s="191"/>
    </row>
    <row r="2023" spans="4:4">
      <c r="D2023" s="191"/>
    </row>
    <row r="2024" spans="4:4">
      <c r="D2024" s="191"/>
    </row>
    <row r="2025" spans="4:4">
      <c r="D2025" s="191"/>
    </row>
    <row r="2026" spans="4:4">
      <c r="D2026" s="191"/>
    </row>
    <row r="2027" spans="4:4">
      <c r="D2027" s="191"/>
    </row>
    <row r="2028" spans="4:4">
      <c r="D2028" s="191"/>
    </row>
    <row r="2029" spans="4:4">
      <c r="D2029" s="191"/>
    </row>
    <row r="2030" spans="4:4">
      <c r="D2030" s="191"/>
    </row>
    <row r="2031" spans="4:4">
      <c r="D2031" s="191"/>
    </row>
    <row r="2032" spans="4:4">
      <c r="D2032" s="191"/>
    </row>
    <row r="2033" spans="4:4">
      <c r="D2033" s="191"/>
    </row>
    <row r="2034" spans="4:4">
      <c r="D2034" s="191"/>
    </row>
    <row r="2035" spans="4:4">
      <c r="D2035" s="191"/>
    </row>
    <row r="2036" spans="4:4">
      <c r="D2036" s="191"/>
    </row>
    <row r="2037" spans="4:4">
      <c r="D2037" s="191"/>
    </row>
    <row r="2038" spans="4:4">
      <c r="D2038" s="191"/>
    </row>
    <row r="2039" spans="4:4">
      <c r="D2039" s="191"/>
    </row>
    <row r="2040" spans="4:4">
      <c r="D2040" s="191"/>
    </row>
    <row r="2041" spans="4:4">
      <c r="D2041" s="191"/>
    </row>
    <row r="2042" spans="4:4">
      <c r="D2042" s="191"/>
    </row>
    <row r="2043" spans="4:4">
      <c r="D2043" s="191"/>
    </row>
    <row r="2044" spans="4:4">
      <c r="D2044" s="191"/>
    </row>
    <row r="2045" spans="4:4">
      <c r="D2045" s="191"/>
    </row>
    <row r="2046" spans="4:4">
      <c r="D2046" s="191"/>
    </row>
    <row r="2047" spans="4:4">
      <c r="D2047" s="191"/>
    </row>
    <row r="2048" spans="4:4">
      <c r="D2048" s="191"/>
    </row>
    <row r="2049" spans="4:4">
      <c r="D2049" s="191"/>
    </row>
    <row r="2050" spans="4:4">
      <c r="D2050" s="191"/>
    </row>
    <row r="2051" spans="4:4">
      <c r="D2051" s="191"/>
    </row>
    <row r="2052" spans="4:4">
      <c r="D2052" s="191"/>
    </row>
    <row r="2053" spans="4:4">
      <c r="D2053" s="191"/>
    </row>
    <row r="2054" spans="4:4">
      <c r="D2054" s="191"/>
    </row>
    <row r="2055" spans="4:4">
      <c r="D2055" s="191"/>
    </row>
    <row r="2056" spans="4:4">
      <c r="D2056" s="191"/>
    </row>
    <row r="2057" spans="4:4">
      <c r="D2057" s="191"/>
    </row>
    <row r="2058" spans="4:4">
      <c r="D2058" s="191"/>
    </row>
    <row r="2059" spans="4:4">
      <c r="D2059" s="191"/>
    </row>
    <row r="2060" spans="4:4">
      <c r="D2060" s="191"/>
    </row>
    <row r="2061" spans="4:4">
      <c r="D2061" s="191"/>
    </row>
    <row r="2062" spans="4:4">
      <c r="D2062" s="191"/>
    </row>
    <row r="2063" spans="4:4">
      <c r="D2063" s="191"/>
    </row>
    <row r="2064" spans="4:4">
      <c r="D2064" s="191"/>
    </row>
    <row r="2065" spans="4:4">
      <c r="D2065" s="191"/>
    </row>
    <row r="2066" spans="4:4">
      <c r="D2066" s="191"/>
    </row>
    <row r="2067" spans="4:4">
      <c r="D2067" s="191"/>
    </row>
    <row r="2068" spans="4:4">
      <c r="D2068" s="191"/>
    </row>
    <row r="2069" spans="4:4">
      <c r="D2069" s="191"/>
    </row>
    <row r="2070" spans="4:4">
      <c r="D2070" s="191"/>
    </row>
    <row r="2071" spans="4:4">
      <c r="D2071" s="191"/>
    </row>
    <row r="2072" spans="4:4">
      <c r="D2072" s="191"/>
    </row>
    <row r="2073" spans="4:4">
      <c r="D2073" s="191"/>
    </row>
    <row r="2074" spans="4:4">
      <c r="D2074" s="191"/>
    </row>
    <row r="2075" spans="4:4">
      <c r="D2075" s="191"/>
    </row>
    <row r="2076" spans="4:4">
      <c r="D2076" s="191"/>
    </row>
    <row r="2077" spans="4:4">
      <c r="D2077" s="191"/>
    </row>
    <row r="2078" spans="4:4">
      <c r="D2078" s="191"/>
    </row>
    <row r="2079" spans="4:4">
      <c r="D2079" s="191"/>
    </row>
    <row r="2080" spans="4:4">
      <c r="D2080" s="191"/>
    </row>
    <row r="2081" spans="4:4">
      <c r="D2081" s="191"/>
    </row>
    <row r="2082" spans="4:4">
      <c r="D2082" s="191"/>
    </row>
    <row r="2083" spans="4:4">
      <c r="D2083" s="191"/>
    </row>
    <row r="2084" spans="4:4">
      <c r="D2084" s="191"/>
    </row>
    <row r="2085" spans="4:4">
      <c r="D2085" s="191"/>
    </row>
    <row r="2086" spans="4:4">
      <c r="D2086" s="191"/>
    </row>
    <row r="2087" spans="4:4">
      <c r="D2087" s="191"/>
    </row>
    <row r="2088" spans="4:4">
      <c r="D2088" s="191"/>
    </row>
    <row r="2089" spans="4:4">
      <c r="D2089" s="191"/>
    </row>
    <row r="2090" spans="4:4">
      <c r="D2090" s="191"/>
    </row>
    <row r="2091" spans="4:4">
      <c r="D2091" s="191"/>
    </row>
    <row r="2092" spans="4:4">
      <c r="D2092" s="191"/>
    </row>
    <row r="2093" spans="4:4">
      <c r="D2093" s="191"/>
    </row>
    <row r="2094" spans="4:4">
      <c r="D2094" s="191"/>
    </row>
    <row r="2095" spans="4:4">
      <c r="D2095" s="191"/>
    </row>
    <row r="2096" spans="4:4">
      <c r="D2096" s="191"/>
    </row>
    <row r="2097" spans="4:4">
      <c r="D2097" s="191"/>
    </row>
    <row r="2098" spans="4:4">
      <c r="D2098" s="191"/>
    </row>
    <row r="2099" spans="4:4">
      <c r="D2099" s="191"/>
    </row>
    <row r="2100" spans="4:4">
      <c r="D2100" s="191"/>
    </row>
    <row r="2101" spans="4:4">
      <c r="D2101" s="191"/>
    </row>
    <row r="2102" spans="4:4">
      <c r="D2102" s="191"/>
    </row>
    <row r="2103" spans="4:4">
      <c r="D2103" s="191"/>
    </row>
    <row r="2104" spans="4:4">
      <c r="D2104" s="191"/>
    </row>
    <row r="2105" spans="4:4">
      <c r="D2105" s="191"/>
    </row>
    <row r="2106" spans="4:4">
      <c r="D2106" s="191"/>
    </row>
    <row r="2107" spans="4:4">
      <c r="D2107" s="191"/>
    </row>
    <row r="2108" spans="4:4">
      <c r="D2108" s="191"/>
    </row>
    <row r="2109" spans="4:4">
      <c r="D2109" s="191"/>
    </row>
    <row r="2110" spans="4:4">
      <c r="D2110" s="191"/>
    </row>
    <row r="2111" spans="4:4">
      <c r="D2111" s="191"/>
    </row>
    <row r="2112" spans="4:4">
      <c r="D2112" s="191"/>
    </row>
    <row r="2113" spans="4:4">
      <c r="D2113" s="191"/>
    </row>
    <row r="2114" spans="4:4">
      <c r="D2114" s="191"/>
    </row>
    <row r="2115" spans="4:4">
      <c r="D2115" s="191"/>
    </row>
    <row r="2116" spans="4:4">
      <c r="D2116" s="191"/>
    </row>
    <row r="2117" spans="4:4">
      <c r="D2117" s="191"/>
    </row>
    <row r="2118" spans="4:4">
      <c r="D2118" s="191"/>
    </row>
    <row r="2119" spans="4:4">
      <c r="D2119" s="191"/>
    </row>
    <row r="2120" spans="4:4">
      <c r="D2120" s="191"/>
    </row>
    <row r="2121" spans="4:4">
      <c r="D2121" s="191"/>
    </row>
    <row r="2122" spans="4:4">
      <c r="D2122" s="191"/>
    </row>
    <row r="2123" spans="4:4">
      <c r="D2123" s="191"/>
    </row>
    <row r="2124" spans="4:4">
      <c r="D2124" s="191"/>
    </row>
    <row r="2125" spans="4:4">
      <c r="D2125" s="191"/>
    </row>
    <row r="2126" spans="4:4">
      <c r="D2126" s="191"/>
    </row>
    <row r="2127" spans="4:4">
      <c r="D2127" s="191"/>
    </row>
    <row r="2128" spans="4:4">
      <c r="D2128" s="191"/>
    </row>
    <row r="2129" spans="4:4">
      <c r="D2129" s="191"/>
    </row>
    <row r="2130" spans="4:4">
      <c r="D2130" s="191"/>
    </row>
    <row r="2131" spans="4:4">
      <c r="D2131" s="191"/>
    </row>
    <row r="2132" spans="4:4">
      <c r="D2132" s="191"/>
    </row>
    <row r="2133" spans="4:4">
      <c r="D2133" s="191"/>
    </row>
    <row r="2134" spans="4:4">
      <c r="D2134" s="191"/>
    </row>
    <row r="2135" spans="4:4">
      <c r="D2135" s="191"/>
    </row>
    <row r="2136" spans="4:4">
      <c r="D2136" s="191"/>
    </row>
    <row r="2137" spans="4:4">
      <c r="D2137" s="191"/>
    </row>
    <row r="2138" spans="4:4">
      <c r="D2138" s="191"/>
    </row>
    <row r="2139" spans="4:4">
      <c r="D2139" s="191"/>
    </row>
    <row r="2140" spans="4:4">
      <c r="D2140" s="191"/>
    </row>
    <row r="2141" spans="4:4">
      <c r="D2141" s="191"/>
    </row>
    <row r="2142" spans="4:4">
      <c r="D2142" s="191"/>
    </row>
    <row r="2143" spans="4:4">
      <c r="D2143" s="191"/>
    </row>
    <row r="2144" spans="4:4">
      <c r="D2144" s="191"/>
    </row>
    <row r="2145" spans="4:4">
      <c r="D2145" s="191"/>
    </row>
    <row r="2146" spans="4:4">
      <c r="D2146" s="191"/>
    </row>
    <row r="2147" spans="4:4">
      <c r="D2147" s="191"/>
    </row>
    <row r="2148" spans="4:4">
      <c r="D2148" s="191"/>
    </row>
    <row r="2149" spans="4:4">
      <c r="D2149" s="191"/>
    </row>
    <row r="2150" spans="4:4">
      <c r="D2150" s="191"/>
    </row>
    <row r="2151" spans="4:4">
      <c r="D2151" s="191"/>
    </row>
    <row r="2152" spans="4:4">
      <c r="D2152" s="191"/>
    </row>
    <row r="2153" spans="4:4">
      <c r="D2153" s="191"/>
    </row>
    <row r="2154" spans="4:4">
      <c r="D2154" s="191"/>
    </row>
    <row r="2155" spans="4:4">
      <c r="D2155" s="191"/>
    </row>
    <row r="2156" spans="4:4">
      <c r="D2156" s="191"/>
    </row>
    <row r="2157" spans="4:4">
      <c r="D2157" s="191"/>
    </row>
    <row r="2158" spans="4:4">
      <c r="D2158" s="191"/>
    </row>
    <row r="2159" spans="4:4">
      <c r="D2159" s="191"/>
    </row>
    <row r="2160" spans="4:4">
      <c r="D2160" s="191"/>
    </row>
    <row r="2161" spans="4:4">
      <c r="D2161" s="191"/>
    </row>
    <row r="2162" spans="4:4">
      <c r="D2162" s="191"/>
    </row>
    <row r="2163" spans="4:4">
      <c r="D2163" s="191"/>
    </row>
    <row r="2164" spans="4:4">
      <c r="D2164" s="191"/>
    </row>
    <row r="2165" spans="4:4">
      <c r="D2165" s="191"/>
    </row>
    <row r="2166" spans="4:4">
      <c r="D2166" s="191"/>
    </row>
    <row r="2167" spans="4:4">
      <c r="D2167" s="191"/>
    </row>
    <row r="2168" spans="4:4">
      <c r="D2168" s="191"/>
    </row>
    <row r="2169" spans="4:4">
      <c r="D2169" s="191"/>
    </row>
    <row r="2170" spans="4:4">
      <c r="D2170" s="191"/>
    </row>
    <row r="2171" spans="4:4">
      <c r="D2171" s="191"/>
    </row>
    <row r="2172" spans="4:4">
      <c r="D2172" s="191"/>
    </row>
    <row r="2173" spans="4:4">
      <c r="D2173" s="191"/>
    </row>
    <row r="2174" spans="4:4">
      <c r="D2174" s="191"/>
    </row>
    <row r="2175" spans="4:4">
      <c r="D2175" s="191"/>
    </row>
    <row r="2176" spans="4:4">
      <c r="D2176" s="191"/>
    </row>
    <row r="2177" spans="4:4">
      <c r="D2177" s="191"/>
    </row>
    <row r="2178" spans="4:4">
      <c r="D2178" s="191"/>
    </row>
    <row r="2179" spans="4:4">
      <c r="D2179" s="191"/>
    </row>
    <row r="2180" spans="4:4">
      <c r="D2180" s="191"/>
    </row>
    <row r="2181" spans="4:4">
      <c r="D2181" s="191"/>
    </row>
    <row r="2182" spans="4:4">
      <c r="D2182" s="191"/>
    </row>
    <row r="2183" spans="4:4">
      <c r="D2183" s="191"/>
    </row>
    <row r="2184" spans="4:4">
      <c r="D2184" s="191"/>
    </row>
    <row r="2185" spans="4:4">
      <c r="D2185" s="191"/>
    </row>
    <row r="2186" spans="4:4">
      <c r="D2186" s="191"/>
    </row>
    <row r="2187" spans="4:4">
      <c r="D2187" s="191"/>
    </row>
    <row r="2188" spans="4:4">
      <c r="D2188" s="191"/>
    </row>
    <row r="2189" spans="4:4">
      <c r="D2189" s="191"/>
    </row>
    <row r="2190" spans="4:4">
      <c r="D2190" s="191"/>
    </row>
    <row r="2191" spans="4:4">
      <c r="D2191" s="191"/>
    </row>
    <row r="2192" spans="4:4">
      <c r="D2192" s="191"/>
    </row>
    <row r="2193" spans="4:4">
      <c r="D2193" s="191"/>
    </row>
    <row r="2194" spans="4:4">
      <c r="D2194" s="191"/>
    </row>
    <row r="2195" spans="4:4">
      <c r="D2195" s="191"/>
    </row>
    <row r="2196" spans="4:4">
      <c r="D2196" s="191"/>
    </row>
    <row r="2197" spans="4:4">
      <c r="D2197" s="191"/>
    </row>
    <row r="2198" spans="4:4">
      <c r="D2198" s="191"/>
    </row>
    <row r="2199" spans="4:4">
      <c r="D2199" s="191"/>
    </row>
    <row r="2200" spans="4:4">
      <c r="D2200" s="191"/>
    </row>
    <row r="2201" spans="4:4">
      <c r="D2201" s="191"/>
    </row>
    <row r="2202" spans="4:4">
      <c r="D2202" s="191"/>
    </row>
    <row r="2203" spans="4:4">
      <c r="D2203" s="191"/>
    </row>
    <row r="2204" spans="4:4">
      <c r="D2204" s="191"/>
    </row>
    <row r="2205" spans="4:4">
      <c r="D2205" s="191"/>
    </row>
    <row r="2206" spans="4:4">
      <c r="D2206" s="191"/>
    </row>
    <row r="2207" spans="4:4">
      <c r="D2207" s="191"/>
    </row>
    <row r="2208" spans="4:4">
      <c r="D2208" s="191"/>
    </row>
    <row r="2209" spans="4:4">
      <c r="D2209" s="191"/>
    </row>
    <row r="2210" spans="4:4">
      <c r="D2210" s="191"/>
    </row>
    <row r="2211" spans="4:4">
      <c r="D2211" s="191"/>
    </row>
    <row r="2212" spans="4:4">
      <c r="D2212" s="191"/>
    </row>
    <row r="2213" spans="4:4">
      <c r="D2213" s="191"/>
    </row>
    <row r="2214" spans="4:4">
      <c r="D2214" s="191"/>
    </row>
    <row r="2215" spans="4:4">
      <c r="D2215" s="191"/>
    </row>
    <row r="2216" spans="4:4">
      <c r="D2216" s="191"/>
    </row>
    <row r="2217" spans="4:4">
      <c r="D2217" s="191"/>
    </row>
    <row r="2218" spans="4:4">
      <c r="D2218" s="191"/>
    </row>
    <row r="2219" spans="4:4">
      <c r="D2219" s="191"/>
    </row>
    <row r="2220" spans="4:4">
      <c r="D2220" s="191"/>
    </row>
    <row r="2221" spans="4:4">
      <c r="D2221" s="191"/>
    </row>
    <row r="2222" spans="4:4">
      <c r="D2222" s="191"/>
    </row>
    <row r="2223" spans="4:4">
      <c r="D2223" s="191"/>
    </row>
    <row r="2224" spans="4:4">
      <c r="D2224" s="191"/>
    </row>
    <row r="2225" spans="4:4">
      <c r="D2225" s="191"/>
    </row>
    <row r="2226" spans="4:4">
      <c r="D2226" s="191"/>
    </row>
    <row r="2227" spans="4:4">
      <c r="D2227" s="191"/>
    </row>
    <row r="2228" spans="4:4">
      <c r="D2228" s="191"/>
    </row>
    <row r="2229" spans="4:4">
      <c r="D2229" s="191"/>
    </row>
    <row r="2230" spans="4:4">
      <c r="D2230" s="191"/>
    </row>
    <row r="2231" spans="4:4">
      <c r="D2231" s="191"/>
    </row>
    <row r="2232" spans="4:4">
      <c r="D2232" s="191"/>
    </row>
    <row r="2233" spans="4:4">
      <c r="D2233" s="191"/>
    </row>
    <row r="2234" spans="4:4">
      <c r="D2234" s="191"/>
    </row>
    <row r="2235" spans="4:4">
      <c r="D2235" s="191"/>
    </row>
    <row r="2236" spans="4:4">
      <c r="D2236" s="191"/>
    </row>
    <row r="2237" spans="4:4">
      <c r="D2237" s="191"/>
    </row>
    <row r="2238" spans="4:4">
      <c r="D2238" s="191"/>
    </row>
    <row r="2239" spans="4:4">
      <c r="D2239" s="191"/>
    </row>
    <row r="2240" spans="4:4">
      <c r="D2240" s="191"/>
    </row>
    <row r="2241" spans="4:4">
      <c r="D2241" s="191"/>
    </row>
    <row r="2242" spans="4:4">
      <c r="D2242" s="191"/>
    </row>
    <row r="2243" spans="4:4">
      <c r="D2243" s="191"/>
    </row>
    <row r="2244" spans="4:4">
      <c r="D2244" s="191"/>
    </row>
    <row r="2245" spans="4:4">
      <c r="D2245" s="191"/>
    </row>
    <row r="2246" spans="4:4">
      <c r="D2246" s="191"/>
    </row>
    <row r="2247" spans="4:4">
      <c r="D2247" s="191"/>
    </row>
    <row r="2248" spans="4:4">
      <c r="D2248" s="191"/>
    </row>
    <row r="2249" spans="4:4">
      <c r="D2249" s="191"/>
    </row>
    <row r="2250" spans="4:4">
      <c r="D2250" s="191"/>
    </row>
    <row r="2251" spans="4:4">
      <c r="D2251" s="191"/>
    </row>
    <row r="2252" spans="4:4">
      <c r="D2252" s="191"/>
    </row>
    <row r="2253" spans="4:4">
      <c r="D2253" s="191"/>
    </row>
    <row r="2254" spans="4:4">
      <c r="D2254" s="191"/>
    </row>
    <row r="2255" spans="4:4">
      <c r="D2255" s="191"/>
    </row>
    <row r="2256" spans="4:4">
      <c r="D2256" s="191"/>
    </row>
    <row r="2257" spans="4:4">
      <c r="D2257" s="191"/>
    </row>
    <row r="2258" spans="4:4">
      <c r="D2258" s="191"/>
    </row>
    <row r="2259" spans="4:4">
      <c r="D2259" s="191"/>
    </row>
    <row r="2260" spans="4:4">
      <c r="D2260" s="191"/>
    </row>
    <row r="2261" spans="4:4">
      <c r="D2261" s="191"/>
    </row>
    <row r="2262" spans="4:4">
      <c r="D2262" s="191"/>
    </row>
    <row r="2263" spans="4:4">
      <c r="D2263" s="191"/>
    </row>
    <row r="2264" spans="4:4">
      <c r="D2264" s="191"/>
    </row>
    <row r="2265" spans="4:4">
      <c r="D2265" s="191"/>
    </row>
    <row r="2266" spans="4:4">
      <c r="D2266" s="191"/>
    </row>
    <row r="2267" spans="4:4">
      <c r="D2267" s="191"/>
    </row>
    <row r="2268" spans="4:4">
      <c r="D2268" s="191"/>
    </row>
    <row r="2269" spans="4:4">
      <c r="D2269" s="191"/>
    </row>
    <row r="2270" spans="4:4">
      <c r="D2270" s="191"/>
    </row>
    <row r="2271" spans="4:4">
      <c r="D2271" s="191"/>
    </row>
    <row r="2272" spans="4:4">
      <c r="D2272" s="191"/>
    </row>
    <row r="2273" spans="4:4">
      <c r="D2273" s="191"/>
    </row>
    <row r="2274" spans="4:4">
      <c r="D2274" s="191"/>
    </row>
    <row r="2275" spans="4:4">
      <c r="D2275" s="191"/>
    </row>
    <row r="2276" spans="4:4">
      <c r="D2276" s="191"/>
    </row>
    <row r="2277" spans="4:4">
      <c r="D2277" s="191"/>
    </row>
    <row r="2278" spans="4:4">
      <c r="D2278" s="191"/>
    </row>
    <row r="2279" spans="4:4">
      <c r="D2279" s="191"/>
    </row>
    <row r="2280" spans="4:4">
      <c r="D2280" s="191"/>
    </row>
    <row r="2281" spans="4:4">
      <c r="D2281" s="191"/>
    </row>
    <row r="2282" spans="4:4">
      <c r="D2282" s="191"/>
    </row>
    <row r="2283" spans="4:4">
      <c r="D2283" s="191"/>
    </row>
    <row r="2284" spans="4:4">
      <c r="D2284" s="191"/>
    </row>
    <row r="2285" spans="4:4">
      <c r="D2285" s="191"/>
    </row>
    <row r="2286" spans="4:4">
      <c r="D2286" s="191"/>
    </row>
    <row r="2287" spans="4:4">
      <c r="D2287" s="191"/>
    </row>
    <row r="2288" spans="4:4">
      <c r="D2288" s="191"/>
    </row>
    <row r="2289" spans="4:4">
      <c r="D2289" s="191"/>
    </row>
    <row r="2290" spans="4:4">
      <c r="D2290" s="191"/>
    </row>
    <row r="2291" spans="4:4">
      <c r="D2291" s="191"/>
    </row>
    <row r="2292" spans="4:4">
      <c r="D2292" s="191"/>
    </row>
    <row r="2293" spans="4:4">
      <c r="D2293" s="191"/>
    </row>
    <row r="2294" spans="4:4">
      <c r="D2294" s="191"/>
    </row>
    <row r="2295" spans="4:4">
      <c r="D2295" s="191"/>
    </row>
    <row r="2296" spans="4:4">
      <c r="D2296" s="191"/>
    </row>
    <row r="2297" spans="4:4">
      <c r="D2297" s="191"/>
    </row>
    <row r="2298" spans="4:4">
      <c r="D2298" s="191"/>
    </row>
    <row r="2299" spans="4:4">
      <c r="D2299" s="191"/>
    </row>
    <row r="2300" spans="4:4">
      <c r="D2300" s="191"/>
    </row>
    <row r="2301" spans="4:4">
      <c r="D2301" s="191"/>
    </row>
    <row r="2302" spans="4:4">
      <c r="D2302" s="191"/>
    </row>
    <row r="2303" spans="4:4">
      <c r="D2303" s="191"/>
    </row>
    <row r="2304" spans="4:4">
      <c r="D2304" s="191"/>
    </row>
    <row r="2305" spans="4:4">
      <c r="D2305" s="191"/>
    </row>
    <row r="2306" spans="4:4">
      <c r="D2306" s="191"/>
    </row>
    <row r="2307" spans="4:4">
      <c r="D2307" s="191"/>
    </row>
    <row r="2308" spans="4:4">
      <c r="D2308" s="191"/>
    </row>
    <row r="2309" spans="4:4">
      <c r="D2309" s="191"/>
    </row>
    <row r="2310" spans="4:4">
      <c r="D2310" s="191"/>
    </row>
    <row r="2311" spans="4:4">
      <c r="D2311" s="191"/>
    </row>
    <row r="2312" spans="4:4">
      <c r="D2312" s="191"/>
    </row>
    <row r="2313" spans="4:4">
      <c r="D2313" s="191"/>
    </row>
    <row r="2314" spans="4:4">
      <c r="D2314" s="191"/>
    </row>
    <row r="2315" spans="4:4">
      <c r="D2315" s="191"/>
    </row>
    <row r="2316" spans="4:4">
      <c r="D2316" s="191"/>
    </row>
    <row r="2317" spans="4:4">
      <c r="D2317" s="191"/>
    </row>
    <row r="2318" spans="4:4">
      <c r="D2318" s="191"/>
    </row>
    <row r="2319" spans="4:4">
      <c r="D2319" s="191"/>
    </row>
    <row r="2320" spans="4:4">
      <c r="D2320" s="191"/>
    </row>
    <row r="2321" spans="4:4">
      <c r="D2321" s="191"/>
    </row>
    <row r="2322" spans="4:4">
      <c r="D2322" s="191"/>
    </row>
    <row r="2323" spans="4:4">
      <c r="D2323" s="191"/>
    </row>
    <row r="2324" spans="4:4">
      <c r="D2324" s="191"/>
    </row>
    <row r="2325" spans="4:4">
      <c r="D2325" s="191"/>
    </row>
    <row r="2326" spans="4:4">
      <c r="D2326" s="191"/>
    </row>
    <row r="2327" spans="4:4">
      <c r="D2327" s="191"/>
    </row>
    <row r="2328" spans="4:4">
      <c r="D2328" s="191"/>
    </row>
    <row r="2329" spans="4:4">
      <c r="D2329" s="191"/>
    </row>
    <row r="2330" spans="4:4">
      <c r="D2330" s="191"/>
    </row>
    <row r="2331" spans="4:4">
      <c r="D2331" s="191"/>
    </row>
    <row r="2332" spans="4:4">
      <c r="D2332" s="191"/>
    </row>
    <row r="2333" spans="4:4">
      <c r="D2333" s="191"/>
    </row>
    <row r="2334" spans="4:4">
      <c r="D2334" s="191"/>
    </row>
    <row r="2335" spans="4:4">
      <c r="D2335" s="191"/>
    </row>
    <row r="2336" spans="4:4">
      <c r="D2336" s="191"/>
    </row>
    <row r="2337" spans="4:4">
      <c r="D2337" s="191"/>
    </row>
    <row r="2338" spans="4:4">
      <c r="D2338" s="191"/>
    </row>
    <row r="2339" spans="4:4">
      <c r="D2339" s="191"/>
    </row>
    <row r="2340" spans="4:4">
      <c r="D2340" s="191"/>
    </row>
    <row r="2341" spans="4:4">
      <c r="D2341" s="191"/>
    </row>
    <row r="2342" spans="4:4">
      <c r="D2342" s="191"/>
    </row>
    <row r="2343" spans="4:4">
      <c r="D2343" s="191"/>
    </row>
    <row r="2344" spans="4:4">
      <c r="D2344" s="191"/>
    </row>
    <row r="2345" spans="4:4">
      <c r="D2345" s="191"/>
    </row>
    <row r="2346" spans="4:4">
      <c r="D2346" s="191"/>
    </row>
    <row r="2347" spans="4:4">
      <c r="D2347" s="191"/>
    </row>
    <row r="2348" spans="4:4">
      <c r="D2348" s="191"/>
    </row>
    <row r="2349" spans="4:4">
      <c r="D2349" s="191"/>
    </row>
    <row r="2350" spans="4:4">
      <c r="D2350" s="191"/>
    </row>
    <row r="2351" spans="4:4">
      <c r="D2351" s="191"/>
    </row>
    <row r="2352" spans="4:4">
      <c r="D2352" s="191"/>
    </row>
    <row r="2353" spans="4:4">
      <c r="D2353" s="191"/>
    </row>
    <row r="2354" spans="4:4">
      <c r="D2354" s="191"/>
    </row>
    <row r="2355" spans="4:4">
      <c r="D2355" s="191"/>
    </row>
    <row r="2356" spans="4:4">
      <c r="D2356" s="191"/>
    </row>
    <row r="2357" spans="4:4">
      <c r="D2357" s="191"/>
    </row>
    <row r="2358" spans="4:4">
      <c r="D2358" s="191"/>
    </row>
    <row r="2359" spans="4:4">
      <c r="D2359" s="191"/>
    </row>
    <row r="2360" spans="4:4">
      <c r="D2360" s="191"/>
    </row>
    <row r="2361" spans="4:4">
      <c r="D2361" s="191"/>
    </row>
    <row r="2362" spans="4:4">
      <c r="D2362" s="191"/>
    </row>
    <row r="2363" spans="4:4">
      <c r="D2363" s="191"/>
    </row>
    <row r="2364" spans="4:4">
      <c r="D2364" s="191"/>
    </row>
    <row r="2365" spans="4:4">
      <c r="D2365" s="191"/>
    </row>
    <row r="2366" spans="4:4">
      <c r="D2366" s="191"/>
    </row>
    <row r="2367" spans="4:4">
      <c r="D2367" s="191"/>
    </row>
    <row r="2368" spans="4:4">
      <c r="D2368" s="191"/>
    </row>
    <row r="2369" spans="4:4">
      <c r="D2369" s="191"/>
    </row>
    <row r="2370" spans="4:4">
      <c r="D2370" s="191"/>
    </row>
    <row r="2371" spans="4:4">
      <c r="D2371" s="191"/>
    </row>
    <row r="2372" spans="4:4">
      <c r="D2372" s="191"/>
    </row>
    <row r="2373" spans="4:4">
      <c r="D2373" s="191"/>
    </row>
    <row r="2374" spans="4:4">
      <c r="D2374" s="191"/>
    </row>
    <row r="2375" spans="4:4">
      <c r="D2375" s="191"/>
    </row>
    <row r="2376" spans="4:4">
      <c r="D2376" s="191"/>
    </row>
    <row r="2377" spans="4:4">
      <c r="D2377" s="191"/>
    </row>
    <row r="2378" spans="4:4">
      <c r="D2378" s="191"/>
    </row>
    <row r="2379" spans="4:4">
      <c r="D2379" s="191"/>
    </row>
    <row r="2380" spans="4:4">
      <c r="D2380" s="191"/>
    </row>
    <row r="2381" spans="4:4">
      <c r="D2381" s="191"/>
    </row>
    <row r="2382" spans="4:4">
      <c r="D2382" s="191"/>
    </row>
    <row r="2383" spans="4:4">
      <c r="D2383" s="191"/>
    </row>
    <row r="2384" spans="4:4">
      <c r="D2384" s="191"/>
    </row>
    <row r="2385" spans="4:4">
      <c r="D2385" s="191"/>
    </row>
    <row r="2386" spans="4:4">
      <c r="D2386" s="191"/>
    </row>
    <row r="2387" spans="4:4">
      <c r="D2387" s="191"/>
    </row>
    <row r="2388" spans="4:4">
      <c r="D2388" s="191"/>
    </row>
    <row r="2389" spans="4:4">
      <c r="D2389" s="191"/>
    </row>
    <row r="2390" spans="4:4">
      <c r="D2390" s="191"/>
    </row>
    <row r="2391" spans="4:4">
      <c r="D2391" s="191"/>
    </row>
    <row r="2392" spans="4:4">
      <c r="D2392" s="191"/>
    </row>
    <row r="2393" spans="4:4">
      <c r="D2393" s="191"/>
    </row>
    <row r="2394" spans="4:4">
      <c r="D2394" s="191"/>
    </row>
    <row r="2395" spans="4:4">
      <c r="D2395" s="191"/>
    </row>
    <row r="2396" spans="4:4">
      <c r="D2396" s="191"/>
    </row>
    <row r="2397" spans="4:4">
      <c r="D2397" s="191"/>
    </row>
    <row r="2398" spans="4:4">
      <c r="D2398" s="191"/>
    </row>
    <row r="2399" spans="4:4">
      <c r="D2399" s="191"/>
    </row>
    <row r="2400" spans="4:4">
      <c r="D2400" s="191"/>
    </row>
    <row r="2401" spans="4:4">
      <c r="D2401" s="191"/>
    </row>
    <row r="2402" spans="4:4">
      <c r="D2402" s="191"/>
    </row>
    <row r="2403" spans="4:4">
      <c r="D2403" s="191"/>
    </row>
    <row r="2404" spans="4:4">
      <c r="D2404" s="191"/>
    </row>
    <row r="2405" spans="4:4">
      <c r="D2405" s="191"/>
    </row>
    <row r="2406" spans="4:4">
      <c r="D2406" s="191"/>
    </row>
    <row r="2407" spans="4:4">
      <c r="D2407" s="191"/>
    </row>
    <row r="2408" spans="4:4">
      <c r="D2408" s="191"/>
    </row>
    <row r="2409" spans="4:4">
      <c r="D2409" s="191"/>
    </row>
    <row r="2410" spans="4:4">
      <c r="D2410" s="191"/>
    </row>
    <row r="2411" spans="4:4">
      <c r="D2411" s="191"/>
    </row>
    <row r="2412" spans="4:4">
      <c r="D2412" s="191"/>
    </row>
    <row r="2413" spans="4:4">
      <c r="D2413" s="191"/>
    </row>
    <row r="2414" spans="4:4">
      <c r="D2414" s="191"/>
    </row>
    <row r="2415" spans="4:4">
      <c r="D2415" s="191"/>
    </row>
    <row r="2416" spans="4:4">
      <c r="D2416" s="191"/>
    </row>
    <row r="2417" spans="4:4">
      <c r="D2417" s="191"/>
    </row>
    <row r="2418" spans="4:4">
      <c r="D2418" s="191"/>
    </row>
    <row r="2419" spans="4:4">
      <c r="D2419" s="191"/>
    </row>
    <row r="2420" spans="4:4">
      <c r="D2420" s="191"/>
    </row>
    <row r="2421" spans="4:4">
      <c r="D2421" s="191"/>
    </row>
    <row r="2422" spans="4:4">
      <c r="D2422" s="191"/>
    </row>
    <row r="2423" spans="4:4">
      <c r="D2423" s="191"/>
    </row>
    <row r="2424" spans="4:4">
      <c r="D2424" s="191"/>
    </row>
    <row r="2425" spans="4:4">
      <c r="D2425" s="191"/>
    </row>
    <row r="2426" spans="4:4">
      <c r="D2426" s="191"/>
    </row>
    <row r="2427" spans="4:4">
      <c r="D2427" s="191"/>
    </row>
    <row r="2428" spans="4:4">
      <c r="D2428" s="191"/>
    </row>
    <row r="2429" spans="4:4">
      <c r="D2429" s="191"/>
    </row>
    <row r="2430" spans="4:4">
      <c r="D2430" s="191"/>
    </row>
    <row r="2431" spans="4:4">
      <c r="D2431" s="191"/>
    </row>
    <row r="2432" spans="4:4">
      <c r="D2432" s="191"/>
    </row>
    <row r="2433" spans="4:4">
      <c r="D2433" s="191"/>
    </row>
    <row r="2434" spans="4:4">
      <c r="D2434" s="191"/>
    </row>
    <row r="2435" spans="4:4">
      <c r="D2435" s="191"/>
    </row>
    <row r="2436" spans="4:4">
      <c r="D2436" s="191"/>
    </row>
    <row r="2437" spans="4:4">
      <c r="D2437" s="191"/>
    </row>
    <row r="2438" spans="4:4">
      <c r="D2438" s="191"/>
    </row>
    <row r="2439" spans="4:4">
      <c r="D2439" s="191"/>
    </row>
    <row r="2440" spans="4:4">
      <c r="D2440" s="191"/>
    </row>
    <row r="2441" spans="4:4">
      <c r="D2441" s="191"/>
    </row>
    <row r="2442" spans="4:4">
      <c r="D2442" s="191"/>
    </row>
    <row r="2443" spans="4:4">
      <c r="D2443" s="191"/>
    </row>
    <row r="2444" spans="4:4">
      <c r="D2444" s="191"/>
    </row>
    <row r="2445" spans="4:4">
      <c r="D2445" s="191"/>
    </row>
    <row r="2446" spans="4:4">
      <c r="D2446" s="191"/>
    </row>
    <row r="2447" spans="4:4">
      <c r="D2447" s="191"/>
    </row>
    <row r="2448" spans="4:4">
      <c r="D2448" s="191"/>
    </row>
    <row r="2449" spans="4:4">
      <c r="D2449" s="191"/>
    </row>
    <row r="2450" spans="4:4">
      <c r="D2450" s="191"/>
    </row>
    <row r="2451" spans="4:4">
      <c r="D2451" s="191"/>
    </row>
    <row r="2452" spans="4:4">
      <c r="D2452" s="191"/>
    </row>
    <row r="2453" spans="4:4">
      <c r="D2453" s="191"/>
    </row>
    <row r="2454" spans="4:4">
      <c r="D2454" s="191"/>
    </row>
    <row r="2455" spans="4:4">
      <c r="D2455" s="191"/>
    </row>
    <row r="2456" spans="4:4">
      <c r="D2456" s="191"/>
    </row>
    <row r="2457" spans="4:4">
      <c r="D2457" s="191"/>
    </row>
    <row r="2458" spans="4:4">
      <c r="D2458" s="191"/>
    </row>
    <row r="2459" spans="4:4">
      <c r="D2459" s="191"/>
    </row>
    <row r="2460" spans="4:4">
      <c r="D2460" s="191"/>
    </row>
    <row r="2461" spans="4:4">
      <c r="D2461" s="191"/>
    </row>
    <row r="2462" spans="4:4">
      <c r="D2462" s="191"/>
    </row>
    <row r="2463" spans="4:4">
      <c r="D2463" s="191"/>
    </row>
    <row r="2464" spans="4:4">
      <c r="D2464" s="191"/>
    </row>
    <row r="2465" spans="4:4">
      <c r="D2465" s="191"/>
    </row>
    <row r="2466" spans="4:4">
      <c r="D2466" s="191"/>
    </row>
    <row r="2467" spans="4:4">
      <c r="D2467" s="191"/>
    </row>
    <row r="2468" spans="4:4">
      <c r="D2468" s="191"/>
    </row>
    <row r="2469" spans="4:4">
      <c r="D2469" s="191"/>
    </row>
    <row r="2470" spans="4:4">
      <c r="D2470" s="191"/>
    </row>
    <row r="2471" spans="4:4">
      <c r="D2471" s="191"/>
    </row>
    <row r="2472" spans="4:4">
      <c r="D2472" s="191"/>
    </row>
    <row r="2473" spans="4:4">
      <c r="D2473" s="191"/>
    </row>
    <row r="2474" spans="4:4">
      <c r="D2474" s="191"/>
    </row>
    <row r="2475" spans="4:4">
      <c r="D2475" s="191"/>
    </row>
    <row r="2476" spans="4:4">
      <c r="D2476" s="191"/>
    </row>
    <row r="2477" spans="4:4">
      <c r="D2477" s="191"/>
    </row>
    <row r="2478" spans="4:4">
      <c r="D2478" s="191"/>
    </row>
    <row r="2479" spans="4:4">
      <c r="D2479" s="191"/>
    </row>
    <row r="2480" spans="4:4">
      <c r="D2480" s="191"/>
    </row>
    <row r="2481" spans="4:4">
      <c r="D2481" s="191"/>
    </row>
    <row r="2482" spans="4:4">
      <c r="D2482" s="191"/>
    </row>
    <row r="2483" spans="4:4">
      <c r="D2483" s="191"/>
    </row>
    <row r="2484" spans="4:4">
      <c r="D2484" s="191"/>
    </row>
    <row r="2485" spans="4:4">
      <c r="D2485" s="191"/>
    </row>
    <row r="2486" spans="4:4">
      <c r="D2486" s="191"/>
    </row>
    <row r="2487" spans="4:4">
      <c r="D2487" s="191"/>
    </row>
    <row r="2488" spans="4:4">
      <c r="D2488" s="191"/>
    </row>
    <row r="2489" spans="4:4">
      <c r="D2489" s="191"/>
    </row>
    <row r="2490" spans="4:4">
      <c r="D2490" s="191"/>
    </row>
    <row r="2491" spans="4:4">
      <c r="D2491" s="191"/>
    </row>
    <row r="2492" spans="4:4">
      <c r="D2492" s="191"/>
    </row>
    <row r="2493" spans="4:4">
      <c r="D2493" s="191"/>
    </row>
    <row r="2494" spans="4:4">
      <c r="D2494" s="191"/>
    </row>
    <row r="2495" spans="4:4">
      <c r="D2495" s="191"/>
    </row>
    <row r="2496" spans="4:4">
      <c r="D2496" s="191"/>
    </row>
    <row r="2497" spans="4:4">
      <c r="D2497" s="191"/>
    </row>
    <row r="2498" spans="4:4">
      <c r="D2498" s="191"/>
    </row>
    <row r="2499" spans="4:4">
      <c r="D2499" s="191"/>
    </row>
    <row r="2500" spans="4:4">
      <c r="D2500" s="191"/>
    </row>
    <row r="2501" spans="4:4">
      <c r="D2501" s="191"/>
    </row>
    <row r="2502" spans="4:4">
      <c r="D2502" s="191"/>
    </row>
    <row r="2503" spans="4:4">
      <c r="D2503" s="191"/>
    </row>
    <row r="2504" spans="4:4">
      <c r="D2504" s="191"/>
    </row>
    <row r="2505" spans="4:4">
      <c r="D2505" s="191"/>
    </row>
    <row r="2506" spans="4:4">
      <c r="D2506" s="191"/>
    </row>
    <row r="2507" spans="4:4">
      <c r="D2507" s="191"/>
    </row>
    <row r="2508" spans="4:4">
      <c r="D2508" s="191"/>
    </row>
    <row r="2509" spans="4:4">
      <c r="D2509" s="191"/>
    </row>
    <row r="2510" spans="4:4">
      <c r="D2510" s="191"/>
    </row>
    <row r="2511" spans="4:4">
      <c r="D2511" s="191"/>
    </row>
    <row r="2512" spans="4:4">
      <c r="D2512" s="191"/>
    </row>
    <row r="2513" spans="4:4">
      <c r="D2513" s="191"/>
    </row>
    <row r="2514" spans="4:4">
      <c r="D2514" s="191"/>
    </row>
    <row r="2515" spans="4:4">
      <c r="D2515" s="191"/>
    </row>
    <row r="2516" spans="4:4">
      <c r="D2516" s="191"/>
    </row>
    <row r="2517" spans="4:4">
      <c r="D2517" s="191"/>
    </row>
    <row r="2518" spans="4:4">
      <c r="D2518" s="191"/>
    </row>
    <row r="2519" spans="4:4">
      <c r="D2519" s="191"/>
    </row>
    <row r="2520" spans="4:4">
      <c r="D2520" s="191"/>
    </row>
    <row r="2521" spans="4:4">
      <c r="D2521" s="191"/>
    </row>
    <row r="2522" spans="4:4">
      <c r="D2522" s="191"/>
    </row>
    <row r="2523" spans="4:4">
      <c r="D2523" s="191"/>
    </row>
    <row r="2524" spans="4:4">
      <c r="D2524" s="191"/>
    </row>
    <row r="2525" spans="4:4">
      <c r="D2525" s="191"/>
    </row>
    <row r="2526" spans="4:4">
      <c r="D2526" s="191"/>
    </row>
    <row r="2527" spans="4:4">
      <c r="D2527" s="191"/>
    </row>
    <row r="2528" spans="4:4">
      <c r="D2528" s="191"/>
    </row>
    <row r="2529" spans="4:4">
      <c r="D2529" s="191"/>
    </row>
    <row r="2530" spans="4:4">
      <c r="D2530" s="191"/>
    </row>
    <row r="2531" spans="4:4">
      <c r="D2531" s="191"/>
    </row>
    <row r="2532" spans="4:4">
      <c r="D2532" s="191"/>
    </row>
    <row r="2533" spans="4:4">
      <c r="D2533" s="191"/>
    </row>
    <row r="2534" spans="4:4">
      <c r="D2534" s="191"/>
    </row>
    <row r="2535" spans="4:4">
      <c r="D2535" s="191"/>
    </row>
    <row r="2536" spans="4:4">
      <c r="D2536" s="191"/>
    </row>
    <row r="2537" spans="4:4">
      <c r="D2537" s="191"/>
    </row>
    <row r="2538" spans="4:4">
      <c r="D2538" s="191"/>
    </row>
    <row r="2539" spans="4:4">
      <c r="D2539" s="191"/>
    </row>
    <row r="2540" spans="4:4">
      <c r="D2540" s="191"/>
    </row>
    <row r="2541" spans="4:4">
      <c r="D2541" s="191"/>
    </row>
    <row r="2542" spans="4:4">
      <c r="D2542" s="191"/>
    </row>
    <row r="2543" spans="4:4">
      <c r="D2543" s="191"/>
    </row>
    <row r="2544" spans="4:4">
      <c r="D2544" s="191"/>
    </row>
    <row r="2545" spans="4:4">
      <c r="D2545" s="191"/>
    </row>
    <row r="2546" spans="4:4">
      <c r="D2546" s="191"/>
    </row>
    <row r="2547" spans="4:4">
      <c r="D2547" s="191"/>
    </row>
    <row r="2548" spans="4:4">
      <c r="D2548" s="191"/>
    </row>
    <row r="2549" spans="4:4">
      <c r="D2549" s="191"/>
    </row>
    <row r="2550" spans="4:4">
      <c r="D2550" s="191"/>
    </row>
    <row r="2551" spans="4:4">
      <c r="D2551" s="191"/>
    </row>
    <row r="2552" spans="4:4">
      <c r="D2552" s="191"/>
    </row>
    <row r="2553" spans="4:4">
      <c r="D2553" s="191"/>
    </row>
    <row r="2554" spans="4:4">
      <c r="D2554" s="191"/>
    </row>
    <row r="2555" spans="4:4">
      <c r="D2555" s="191"/>
    </row>
    <row r="2556" spans="4:4">
      <c r="D2556" s="191"/>
    </row>
    <row r="2557" spans="4:4">
      <c r="D2557" s="191"/>
    </row>
    <row r="2558" spans="4:4">
      <c r="D2558" s="191"/>
    </row>
    <row r="2559" spans="4:4">
      <c r="D2559" s="191"/>
    </row>
    <row r="2560" spans="4:4">
      <c r="D2560" s="191"/>
    </row>
    <row r="2561" spans="4:4">
      <c r="D2561" s="191"/>
    </row>
    <row r="2562" spans="4:4">
      <c r="D2562" s="191"/>
    </row>
    <row r="2563" spans="4:4">
      <c r="D2563" s="191"/>
    </row>
    <row r="2564" spans="4:4">
      <c r="D2564" s="191"/>
    </row>
    <row r="2565" spans="4:4">
      <c r="D2565" s="191"/>
    </row>
    <row r="2566" spans="4:4">
      <c r="D2566" s="191"/>
    </row>
    <row r="2567" spans="4:4">
      <c r="D2567" s="191"/>
    </row>
    <row r="2568" spans="4:4">
      <c r="D2568" s="191"/>
    </row>
    <row r="2569" spans="4:4">
      <c r="D2569" s="191"/>
    </row>
    <row r="2570" spans="4:4">
      <c r="D2570" s="191"/>
    </row>
    <row r="2571" spans="4:4">
      <c r="D2571" s="191"/>
    </row>
    <row r="2572" spans="4:4">
      <c r="D2572" s="191"/>
    </row>
    <row r="2573" spans="4:4">
      <c r="D2573" s="191"/>
    </row>
    <row r="2574" spans="4:4">
      <c r="D2574" s="191"/>
    </row>
    <row r="2575" spans="4:4">
      <c r="D2575" s="191"/>
    </row>
    <row r="2576" spans="4:4">
      <c r="D2576" s="191"/>
    </row>
    <row r="2577" spans="4:4">
      <c r="D2577" s="191"/>
    </row>
    <row r="2578" spans="4:4">
      <c r="D2578" s="191"/>
    </row>
    <row r="2579" spans="4:4">
      <c r="D2579" s="191"/>
    </row>
    <row r="2580" spans="4:4">
      <c r="D2580" s="191"/>
    </row>
    <row r="2581" spans="4:4">
      <c r="D2581" s="191"/>
    </row>
    <row r="2582" spans="4:4">
      <c r="D2582" s="191"/>
    </row>
    <row r="2583" spans="4:4">
      <c r="D2583" s="191"/>
    </row>
    <row r="2584" spans="4:4">
      <c r="D2584" s="191"/>
    </row>
    <row r="2585" spans="4:4">
      <c r="D2585" s="191"/>
    </row>
    <row r="2586" spans="4:4">
      <c r="D2586" s="191"/>
    </row>
    <row r="2587" spans="4:4">
      <c r="D2587" s="191"/>
    </row>
    <row r="2588" spans="4:4">
      <c r="D2588" s="191"/>
    </row>
    <row r="2589" spans="4:4">
      <c r="D2589" s="191"/>
    </row>
    <row r="2590" spans="4:4">
      <c r="D2590" s="191"/>
    </row>
    <row r="2591" spans="4:4">
      <c r="D2591" s="191"/>
    </row>
    <row r="2592" spans="4:4">
      <c r="D2592" s="191"/>
    </row>
    <row r="2593" spans="4:4">
      <c r="D2593" s="191"/>
    </row>
    <row r="2594" spans="4:4">
      <c r="D2594" s="191"/>
    </row>
    <row r="2595" spans="4:4">
      <c r="D2595" s="191"/>
    </row>
    <row r="2596" spans="4:4">
      <c r="D2596" s="191"/>
    </row>
    <row r="2597" spans="4:4">
      <c r="D2597" s="191"/>
    </row>
    <row r="2598" spans="4:4">
      <c r="D2598" s="191"/>
    </row>
    <row r="2599" spans="4:4">
      <c r="D2599" s="191"/>
    </row>
    <row r="2600" spans="4:4">
      <c r="D2600" s="191"/>
    </row>
    <row r="2601" spans="4:4">
      <c r="D2601" s="191"/>
    </row>
    <row r="2602" spans="4:4">
      <c r="D2602" s="191"/>
    </row>
    <row r="2603" spans="4:4">
      <c r="D2603" s="191"/>
    </row>
    <row r="2604" spans="4:4">
      <c r="D2604" s="191"/>
    </row>
    <row r="2605" spans="4:4">
      <c r="D2605" s="191"/>
    </row>
    <row r="2606" spans="4:4">
      <c r="D2606" s="191"/>
    </row>
    <row r="2607" spans="4:4">
      <c r="D2607" s="191"/>
    </row>
    <row r="2608" spans="4:4">
      <c r="D2608" s="191"/>
    </row>
    <row r="2609" spans="4:4">
      <c r="D2609" s="191"/>
    </row>
    <row r="2610" spans="4:4">
      <c r="D2610" s="191"/>
    </row>
    <row r="2611" spans="4:4">
      <c r="D2611" s="191"/>
    </row>
    <row r="2612" spans="4:4">
      <c r="D2612" s="191"/>
    </row>
    <row r="2613" spans="4:4">
      <c r="D2613" s="191"/>
    </row>
    <row r="2614" spans="4:4">
      <c r="D2614" s="191"/>
    </row>
    <row r="2615" spans="4:4">
      <c r="D2615" s="191"/>
    </row>
    <row r="2616" spans="4:4">
      <c r="D2616" s="191"/>
    </row>
    <row r="2617" spans="4:4">
      <c r="D2617" s="191"/>
    </row>
    <row r="2618" spans="4:4">
      <c r="D2618" s="191"/>
    </row>
    <row r="2619" spans="4:4">
      <c r="D2619" s="191"/>
    </row>
    <row r="2620" spans="4:4">
      <c r="D2620" s="191"/>
    </row>
    <row r="2621" spans="4:4">
      <c r="D2621" s="191"/>
    </row>
    <row r="2622" spans="4:4">
      <c r="D2622" s="191"/>
    </row>
    <row r="2623" spans="4:4">
      <c r="D2623" s="191"/>
    </row>
    <row r="2624" spans="4:4">
      <c r="D2624" s="191"/>
    </row>
    <row r="2625" spans="4:4">
      <c r="D2625" s="191"/>
    </row>
    <row r="2626" spans="4:4">
      <c r="D2626" s="191"/>
    </row>
    <row r="2627" spans="4:4">
      <c r="D2627" s="191"/>
    </row>
    <row r="2628" spans="4:4">
      <c r="D2628" s="191"/>
    </row>
    <row r="2629" spans="4:4">
      <c r="D2629" s="191"/>
    </row>
    <row r="2630" spans="4:4">
      <c r="D2630" s="191"/>
    </row>
    <row r="2631" spans="4:4">
      <c r="D2631" s="191"/>
    </row>
    <row r="2632" spans="4:4">
      <c r="D2632" s="191"/>
    </row>
    <row r="2633" spans="4:4">
      <c r="D2633" s="191"/>
    </row>
    <row r="2634" spans="4:4">
      <c r="D2634" s="191"/>
    </row>
    <row r="2635" spans="4:4">
      <c r="D2635" s="191"/>
    </row>
    <row r="2636" spans="4:4">
      <c r="D2636" s="191"/>
    </row>
    <row r="2637" spans="4:4">
      <c r="D2637" s="191"/>
    </row>
    <row r="2638" spans="4:4">
      <c r="D2638" s="191"/>
    </row>
    <row r="2639" spans="4:4">
      <c r="D2639" s="191"/>
    </row>
    <row r="2640" spans="4:4">
      <c r="D2640" s="191"/>
    </row>
    <row r="2641" spans="4:4">
      <c r="D2641" s="191"/>
    </row>
    <row r="2642" spans="4:4">
      <c r="D2642" s="191"/>
    </row>
    <row r="2643" spans="4:4">
      <c r="D2643" s="191"/>
    </row>
    <row r="2644" spans="4:4">
      <c r="D2644" s="191"/>
    </row>
    <row r="2645" spans="4:4">
      <c r="D2645" s="191"/>
    </row>
    <row r="2646" spans="4:4">
      <c r="D2646" s="191"/>
    </row>
    <row r="2647" spans="4:4">
      <c r="D2647" s="191"/>
    </row>
    <row r="2648" spans="4:4">
      <c r="D2648" s="191"/>
    </row>
    <row r="2649" spans="4:4">
      <c r="D2649" s="191"/>
    </row>
    <row r="2650" spans="4:4">
      <c r="D2650" s="191"/>
    </row>
    <row r="2651" spans="4:4">
      <c r="D2651" s="191"/>
    </row>
    <row r="2652" spans="4:4">
      <c r="D2652" s="191"/>
    </row>
    <row r="2653" spans="4:4">
      <c r="D2653" s="191"/>
    </row>
    <row r="2654" spans="4:4">
      <c r="D2654" s="191"/>
    </row>
    <row r="2655" spans="4:4">
      <c r="D2655" s="191"/>
    </row>
    <row r="2656" spans="4:4">
      <c r="D2656" s="191"/>
    </row>
    <row r="2657" spans="4:4">
      <c r="D2657" s="191"/>
    </row>
    <row r="2658" spans="4:4">
      <c r="D2658" s="191"/>
    </row>
    <row r="2659" spans="4:4">
      <c r="D2659" s="191"/>
    </row>
    <row r="2660" spans="4:4">
      <c r="D2660" s="191"/>
    </row>
    <row r="2661" spans="4:4">
      <c r="D2661" s="191"/>
    </row>
    <row r="2662" spans="4:4">
      <c r="D2662" s="191"/>
    </row>
    <row r="2663" spans="4:4">
      <c r="D2663" s="191"/>
    </row>
    <row r="2664" spans="4:4">
      <c r="D2664" s="191"/>
    </row>
    <row r="2665" spans="4:4">
      <c r="D2665" s="191"/>
    </row>
    <row r="2666" spans="4:4">
      <c r="D2666" s="191"/>
    </row>
    <row r="2667" spans="4:4">
      <c r="D2667" s="191"/>
    </row>
    <row r="2668" spans="4:4">
      <c r="D2668" s="191"/>
    </row>
    <row r="2669" spans="4:4">
      <c r="D2669" s="191"/>
    </row>
    <row r="2670" spans="4:4">
      <c r="D2670" s="191"/>
    </row>
    <row r="2671" spans="4:4">
      <c r="D2671" s="191"/>
    </row>
    <row r="2672" spans="4:4">
      <c r="D2672" s="191"/>
    </row>
    <row r="2673" spans="4:4">
      <c r="D2673" s="191"/>
    </row>
    <row r="2674" spans="4:4">
      <c r="D2674" s="191"/>
    </row>
    <row r="2675" spans="4:4">
      <c r="D2675" s="191"/>
    </row>
    <row r="2676" spans="4:4">
      <c r="D2676" s="191"/>
    </row>
    <row r="2677" spans="4:4">
      <c r="D2677" s="191"/>
    </row>
    <row r="2678" spans="4:4">
      <c r="D2678" s="191"/>
    </row>
    <row r="2679" spans="4:4">
      <c r="D2679" s="191"/>
    </row>
    <row r="2680" spans="4:4">
      <c r="D2680" s="191"/>
    </row>
    <row r="2681" spans="4:4">
      <c r="D2681" s="191"/>
    </row>
    <row r="2682" spans="4:4">
      <c r="D2682" s="191"/>
    </row>
    <row r="2683" spans="4:4">
      <c r="D2683" s="191"/>
    </row>
    <row r="2684" spans="4:4">
      <c r="D2684" s="191"/>
    </row>
    <row r="2685" spans="4:4">
      <c r="D2685" s="191"/>
    </row>
    <row r="2686" spans="4:4">
      <c r="D2686" s="191"/>
    </row>
    <row r="2687" spans="4:4">
      <c r="D2687" s="191"/>
    </row>
    <row r="2688" spans="4:4">
      <c r="D2688" s="191"/>
    </row>
    <row r="2689" spans="4:4">
      <c r="D2689" s="191"/>
    </row>
    <row r="2690" spans="4:4">
      <c r="D2690" s="191"/>
    </row>
    <row r="2691" spans="4:4">
      <c r="D2691" s="191"/>
    </row>
    <row r="2692" spans="4:4">
      <c r="D2692" s="191"/>
    </row>
    <row r="2693" spans="4:4">
      <c r="D2693" s="191"/>
    </row>
    <row r="2694" spans="4:4">
      <c r="D2694" s="191"/>
    </row>
    <row r="2695" spans="4:4">
      <c r="D2695" s="191"/>
    </row>
    <row r="2696" spans="4:4">
      <c r="D2696" s="191"/>
    </row>
    <row r="2697" spans="4:4">
      <c r="D2697" s="191"/>
    </row>
    <row r="2698" spans="4:4">
      <c r="D2698" s="191"/>
    </row>
    <row r="2699" spans="4:4">
      <c r="D2699" s="191"/>
    </row>
    <row r="2700" spans="4:4">
      <c r="D2700" s="191"/>
    </row>
    <row r="2701" spans="4:4">
      <c r="D2701" s="191"/>
    </row>
    <row r="2702" spans="4:4">
      <c r="D2702" s="191"/>
    </row>
    <row r="2703" spans="4:4">
      <c r="D2703" s="191"/>
    </row>
    <row r="2704" spans="4:4">
      <c r="D2704" s="191"/>
    </row>
    <row r="2705" spans="4:4">
      <c r="D2705" s="191"/>
    </row>
    <row r="2706" spans="4:4">
      <c r="D2706" s="191"/>
    </row>
    <row r="2707" spans="4:4">
      <c r="D2707" s="191"/>
    </row>
    <row r="2708" spans="4:4">
      <c r="D2708" s="191"/>
    </row>
    <row r="2709" spans="4:4">
      <c r="D2709" s="191"/>
    </row>
    <row r="2710" spans="4:4">
      <c r="D2710" s="191"/>
    </row>
    <row r="2711" spans="4:4">
      <c r="D2711" s="191"/>
    </row>
    <row r="2712" spans="4:4">
      <c r="D2712" s="191"/>
    </row>
    <row r="2713" spans="4:4">
      <c r="D2713" s="191"/>
    </row>
    <row r="2714" spans="4:4">
      <c r="D2714" s="191"/>
    </row>
    <row r="2715" spans="4:4">
      <c r="D2715" s="191"/>
    </row>
    <row r="2716" spans="4:4">
      <c r="D2716" s="191"/>
    </row>
    <row r="2717" spans="4:4">
      <c r="D2717" s="191"/>
    </row>
    <row r="2718" spans="4:4">
      <c r="D2718" s="191"/>
    </row>
    <row r="2719" spans="4:4">
      <c r="D2719" s="191"/>
    </row>
    <row r="2720" spans="4:4">
      <c r="D2720" s="191"/>
    </row>
    <row r="2721" spans="4:4">
      <c r="D2721" s="191"/>
    </row>
    <row r="2722" spans="4:4">
      <c r="D2722" s="191"/>
    </row>
    <row r="2723" spans="4:4">
      <c r="D2723" s="191"/>
    </row>
    <row r="2724" spans="4:4">
      <c r="D2724" s="191"/>
    </row>
    <row r="2725" spans="4:4">
      <c r="D2725" s="191"/>
    </row>
    <row r="2726" spans="4:4">
      <c r="D2726" s="191"/>
    </row>
    <row r="2727" spans="4:4">
      <c r="D2727" s="191"/>
    </row>
    <row r="2728" spans="4:4">
      <c r="D2728" s="191"/>
    </row>
    <row r="2729" spans="4:4">
      <c r="D2729" s="191"/>
    </row>
    <row r="2730" spans="4:4">
      <c r="D2730" s="191"/>
    </row>
    <row r="2731" spans="4:4">
      <c r="D2731" s="191"/>
    </row>
    <row r="2732" spans="4:4">
      <c r="D2732" s="191"/>
    </row>
    <row r="2733" spans="4:4">
      <c r="D2733" s="191"/>
    </row>
    <row r="2734" spans="4:4">
      <c r="D2734" s="191"/>
    </row>
    <row r="2735" spans="4:4">
      <c r="D2735" s="191"/>
    </row>
    <row r="2736" spans="4:4">
      <c r="D2736" s="191"/>
    </row>
    <row r="2737" spans="4:4">
      <c r="D2737" s="191"/>
    </row>
    <row r="2738" spans="4:4">
      <c r="D2738" s="191"/>
    </row>
    <row r="2739" spans="4:4">
      <c r="D2739" s="191"/>
    </row>
    <row r="2740" spans="4:4">
      <c r="D2740" s="191"/>
    </row>
    <row r="2741" spans="4:4">
      <c r="D2741" s="191"/>
    </row>
    <row r="2742" spans="4:4">
      <c r="D2742" s="191"/>
    </row>
    <row r="2743" spans="4:4">
      <c r="D2743" s="191"/>
    </row>
    <row r="2744" spans="4:4">
      <c r="D2744" s="191"/>
    </row>
    <row r="2745" spans="4:4">
      <c r="D2745" s="191"/>
    </row>
    <row r="2746" spans="4:4">
      <c r="D2746" s="191"/>
    </row>
    <row r="2747" spans="4:4">
      <c r="D2747" s="191"/>
    </row>
    <row r="2748" spans="4:4">
      <c r="D2748" s="191"/>
    </row>
    <row r="2749" spans="4:4">
      <c r="D2749" s="191"/>
    </row>
    <row r="2750" spans="4:4">
      <c r="D2750" s="191"/>
    </row>
    <row r="2751" spans="4:4">
      <c r="D2751" s="191"/>
    </row>
    <row r="2752" spans="4:4">
      <c r="D2752" s="191"/>
    </row>
    <row r="2753" spans="4:4">
      <c r="D2753" s="191"/>
    </row>
    <row r="2754" spans="4:4">
      <c r="D2754" s="191"/>
    </row>
    <row r="2755" spans="4:4">
      <c r="D2755" s="191"/>
    </row>
    <row r="2756" spans="4:4">
      <c r="D2756" s="191"/>
    </row>
    <row r="2757" spans="4:4">
      <c r="D2757" s="191"/>
    </row>
    <row r="2758" spans="4:4">
      <c r="D2758" s="191"/>
    </row>
    <row r="2759" spans="4:4">
      <c r="D2759" s="191"/>
    </row>
    <row r="2760" spans="4:4">
      <c r="D2760" s="191"/>
    </row>
    <row r="2761" spans="4:4">
      <c r="D2761" s="191"/>
    </row>
    <row r="2762" spans="4:4">
      <c r="D2762" s="191"/>
    </row>
    <row r="2763" spans="4:4">
      <c r="D2763" s="191"/>
    </row>
    <row r="2764" spans="4:4">
      <c r="D2764" s="191"/>
    </row>
    <row r="2765" spans="4:4">
      <c r="D2765" s="191"/>
    </row>
    <row r="2766" spans="4:4">
      <c r="D2766" s="191"/>
    </row>
    <row r="2767" spans="4:4">
      <c r="D2767" s="191"/>
    </row>
    <row r="2768" spans="4:4">
      <c r="D2768" s="191"/>
    </row>
    <row r="2769" spans="4:4">
      <c r="D2769" s="191"/>
    </row>
    <row r="2770" spans="4:4">
      <c r="D2770" s="191"/>
    </row>
    <row r="2771" spans="4:4">
      <c r="D2771" s="191"/>
    </row>
    <row r="2772" spans="4:4">
      <c r="D2772" s="191"/>
    </row>
    <row r="2773" spans="4:4">
      <c r="D2773" s="191"/>
    </row>
    <row r="2774" spans="4:4">
      <c r="D2774" s="191"/>
    </row>
    <row r="2775" spans="4:4">
      <c r="D2775" s="191"/>
    </row>
    <row r="2776" spans="4:4">
      <c r="D2776" s="191"/>
    </row>
    <row r="2777" spans="4:4">
      <c r="D2777" s="191"/>
    </row>
    <row r="2778" spans="4:4">
      <c r="D2778" s="191"/>
    </row>
    <row r="2779" spans="4:4">
      <c r="D2779" s="191"/>
    </row>
    <row r="2780" spans="4:4">
      <c r="D2780" s="191"/>
    </row>
    <row r="2781" spans="4:4">
      <c r="D2781" s="191"/>
    </row>
    <row r="2782" spans="4:4">
      <c r="D2782" s="191"/>
    </row>
    <row r="2783" spans="4:4">
      <c r="D2783" s="191"/>
    </row>
    <row r="2784" spans="4:4">
      <c r="D2784" s="191"/>
    </row>
    <row r="2785" spans="4:4">
      <c r="D2785" s="191"/>
    </row>
    <row r="2786" spans="4:4">
      <c r="D2786" s="191"/>
    </row>
    <row r="2787" spans="4:4">
      <c r="D2787" s="191"/>
    </row>
    <row r="2788" spans="4:4">
      <c r="D2788" s="191"/>
    </row>
    <row r="2789" spans="4:4">
      <c r="D2789" s="191"/>
    </row>
    <row r="2790" spans="4:4">
      <c r="D2790" s="191"/>
    </row>
    <row r="2791" spans="4:4">
      <c r="D2791" s="191"/>
    </row>
    <row r="2792" spans="4:4">
      <c r="D2792" s="191"/>
    </row>
    <row r="2793" spans="4:4">
      <c r="D2793" s="191"/>
    </row>
    <row r="2794" spans="4:4">
      <c r="D2794" s="191"/>
    </row>
    <row r="2795" spans="4:4">
      <c r="D2795" s="191"/>
    </row>
    <row r="2796" spans="4:4">
      <c r="D2796" s="191"/>
    </row>
    <row r="2797" spans="4:4">
      <c r="D2797" s="191"/>
    </row>
    <row r="2798" spans="4:4">
      <c r="D2798" s="191"/>
    </row>
    <row r="2799" spans="4:4">
      <c r="D2799" s="191"/>
    </row>
    <row r="2800" spans="4:4">
      <c r="D2800" s="191"/>
    </row>
    <row r="2801" spans="4:4">
      <c r="D2801" s="191"/>
    </row>
    <row r="2802" spans="4:4">
      <c r="D2802" s="191"/>
    </row>
    <row r="2803" spans="4:4">
      <c r="D2803" s="191"/>
    </row>
    <row r="2804" spans="4:4">
      <c r="D2804" s="191"/>
    </row>
    <row r="2805" spans="4:4">
      <c r="D2805" s="191"/>
    </row>
    <row r="2806" spans="4:4">
      <c r="D2806" s="191"/>
    </row>
    <row r="2807" spans="4:4">
      <c r="D2807" s="191"/>
    </row>
    <row r="2808" spans="4:4">
      <c r="D2808" s="191"/>
    </row>
    <row r="2809" spans="4:4">
      <c r="D2809" s="191"/>
    </row>
    <row r="2810" spans="4:4">
      <c r="D2810" s="191"/>
    </row>
    <row r="2811" spans="4:4">
      <c r="D2811" s="191"/>
    </row>
    <row r="2812" spans="4:4">
      <c r="D2812" s="191"/>
    </row>
    <row r="2813" spans="4:4">
      <c r="D2813" s="191"/>
    </row>
    <row r="2814" spans="4:4">
      <c r="D2814" s="191"/>
    </row>
    <row r="2815" spans="4:4">
      <c r="D2815" s="191"/>
    </row>
    <row r="2816" spans="4:4">
      <c r="D2816" s="191"/>
    </row>
    <row r="2817" spans="4:4">
      <c r="D2817" s="191"/>
    </row>
    <row r="2818" spans="4:4">
      <c r="D2818" s="191"/>
    </row>
    <row r="2819" spans="4:4">
      <c r="D2819" s="191"/>
    </row>
    <row r="2820" spans="4:4">
      <c r="D2820" s="191"/>
    </row>
    <row r="2821" spans="4:4">
      <c r="D2821" s="191"/>
    </row>
    <row r="2822" spans="4:4">
      <c r="D2822" s="191"/>
    </row>
    <row r="2823" spans="4:4">
      <c r="D2823" s="191"/>
    </row>
    <row r="2824" spans="4:4">
      <c r="D2824" s="191"/>
    </row>
    <row r="2825" spans="4:4">
      <c r="D2825" s="191"/>
    </row>
    <row r="2826" spans="4:4">
      <c r="D2826" s="191"/>
    </row>
    <row r="2827" spans="4:4">
      <c r="D2827" s="191"/>
    </row>
    <row r="2828" spans="4:4">
      <c r="D2828" s="191"/>
    </row>
    <row r="2829" spans="4:4">
      <c r="D2829" s="191"/>
    </row>
    <row r="2830" spans="4:4">
      <c r="D2830" s="191"/>
    </row>
    <row r="2831" spans="4:4">
      <c r="D2831" s="191"/>
    </row>
    <row r="2832" spans="4:4">
      <c r="D2832" s="191"/>
    </row>
    <row r="2833" spans="4:4">
      <c r="D2833" s="191"/>
    </row>
    <row r="2834" spans="4:4">
      <c r="D2834" s="191"/>
    </row>
    <row r="2835" spans="4:4">
      <c r="D2835" s="191"/>
    </row>
    <row r="2836" spans="4:4">
      <c r="D2836" s="191"/>
    </row>
    <row r="2837" spans="4:4">
      <c r="D2837" s="191"/>
    </row>
    <row r="2838" spans="4:4">
      <c r="D2838" s="191"/>
    </row>
    <row r="2839" spans="4:4">
      <c r="D2839" s="191"/>
    </row>
    <row r="2840" spans="4:4">
      <c r="D2840" s="191"/>
    </row>
    <row r="2841" spans="4:4">
      <c r="D2841" s="191"/>
    </row>
    <row r="2842" spans="4:4">
      <c r="D2842" s="191"/>
    </row>
    <row r="2843" spans="4:4">
      <c r="D2843" s="191"/>
    </row>
    <row r="2844" spans="4:4">
      <c r="D2844" s="191"/>
    </row>
    <row r="2845" spans="4:4">
      <c r="D2845" s="191"/>
    </row>
    <row r="2846" spans="4:4">
      <c r="D2846" s="191"/>
    </row>
    <row r="2847" spans="4:4">
      <c r="D2847" s="191"/>
    </row>
    <row r="2848" spans="4:4">
      <c r="D2848" s="191"/>
    </row>
    <row r="2849" spans="4:4">
      <c r="D2849" s="191"/>
    </row>
    <row r="2850" spans="4:4">
      <c r="D2850" s="191"/>
    </row>
    <row r="2851" spans="4:4">
      <c r="D2851" s="191"/>
    </row>
    <row r="2852" spans="4:4">
      <c r="D2852" s="191"/>
    </row>
    <row r="2853" spans="4:4">
      <c r="D2853" s="191"/>
    </row>
    <row r="2854" spans="4:4">
      <c r="D2854" s="191"/>
    </row>
    <row r="2855" spans="4:4">
      <c r="D2855" s="191"/>
    </row>
    <row r="2856" spans="4:4">
      <c r="D2856" s="191"/>
    </row>
    <row r="2857" spans="4:4">
      <c r="D2857" s="191"/>
    </row>
    <row r="2858" spans="4:4">
      <c r="D2858" s="191"/>
    </row>
    <row r="2859" spans="4:4">
      <c r="D2859" s="191"/>
    </row>
    <row r="2860" spans="4:4">
      <c r="D2860" s="191"/>
    </row>
    <row r="2861" spans="4:4">
      <c r="D2861" s="191"/>
    </row>
    <row r="2862" spans="4:4">
      <c r="D2862" s="191"/>
    </row>
    <row r="2863" spans="4:4">
      <c r="D2863" s="191"/>
    </row>
    <row r="2864" spans="4:4">
      <c r="D2864" s="191"/>
    </row>
    <row r="2865" spans="4:4">
      <c r="D2865" s="191"/>
    </row>
    <row r="2866" spans="4:4">
      <c r="D2866" s="191"/>
    </row>
    <row r="2867" spans="4:4">
      <c r="D2867" s="191"/>
    </row>
    <row r="2868" spans="4:4">
      <c r="D2868" s="191"/>
    </row>
    <row r="2869" spans="4:4">
      <c r="D2869" s="191"/>
    </row>
    <row r="2870" spans="4:4">
      <c r="D2870" s="191"/>
    </row>
    <row r="2871" spans="4:4">
      <c r="D2871" s="191"/>
    </row>
    <row r="2872" spans="4:4">
      <c r="D2872" s="191"/>
    </row>
    <row r="2873" spans="4:4">
      <c r="D2873" s="191"/>
    </row>
    <row r="2874" spans="4:4">
      <c r="D2874" s="191"/>
    </row>
    <row r="2875" spans="4:4">
      <c r="D2875" s="191"/>
    </row>
    <row r="2876" spans="4:4">
      <c r="D2876" s="191"/>
    </row>
    <row r="2877" spans="4:4">
      <c r="D2877" s="191"/>
    </row>
    <row r="2878" spans="4:4">
      <c r="D2878" s="191"/>
    </row>
    <row r="2879" spans="4:4">
      <c r="D2879" s="191"/>
    </row>
    <row r="2880" spans="4:4">
      <c r="D2880" s="191"/>
    </row>
    <row r="2881" spans="4:4">
      <c r="D2881" s="191"/>
    </row>
    <row r="2882" spans="4:4">
      <c r="D2882" s="191"/>
    </row>
    <row r="2883" spans="4:4">
      <c r="D2883" s="191"/>
    </row>
    <row r="2884" spans="4:4">
      <c r="D2884" s="191"/>
    </row>
    <row r="2885" spans="4:4">
      <c r="D2885" s="191"/>
    </row>
    <row r="2886" spans="4:4">
      <c r="D2886" s="191"/>
    </row>
    <row r="2887" spans="4:4">
      <c r="D2887" s="191"/>
    </row>
    <row r="2888" spans="4:4">
      <c r="D2888" s="191"/>
    </row>
    <row r="2889" spans="4:4">
      <c r="D2889" s="191"/>
    </row>
    <row r="2890" spans="4:4">
      <c r="D2890" s="191"/>
    </row>
    <row r="2891" spans="4:4">
      <c r="D2891" s="191"/>
    </row>
    <row r="2892" spans="4:4">
      <c r="D2892" s="191"/>
    </row>
    <row r="2893" spans="4:4">
      <c r="D2893" s="191"/>
    </row>
    <row r="2894" spans="4:4">
      <c r="D2894" s="191"/>
    </row>
    <row r="2895" spans="4:4">
      <c r="D2895" s="191"/>
    </row>
    <row r="2896" spans="4:4">
      <c r="D2896" s="191"/>
    </row>
    <row r="2897" spans="4:4">
      <c r="D2897" s="191"/>
    </row>
    <row r="2898" spans="4:4">
      <c r="D2898" s="191"/>
    </row>
    <row r="2899" spans="4:4">
      <c r="D2899" s="191"/>
    </row>
    <row r="2900" spans="4:4">
      <c r="D2900" s="191"/>
    </row>
    <row r="2901" spans="4:4">
      <c r="D2901" s="191"/>
    </row>
    <row r="2902" spans="4:4">
      <c r="D2902" s="191"/>
    </row>
    <row r="2903" spans="4:4">
      <c r="D2903" s="191"/>
    </row>
    <row r="2904" spans="4:4">
      <c r="D2904" s="191"/>
    </row>
    <row r="2905" spans="4:4">
      <c r="D2905" s="191"/>
    </row>
    <row r="2906" spans="4:4">
      <c r="D2906" s="191"/>
    </row>
    <row r="2907" spans="4:4">
      <c r="D2907" s="191"/>
    </row>
    <row r="2908" spans="4:4">
      <c r="D2908" s="191"/>
    </row>
    <row r="2909" spans="4:4">
      <c r="D2909" s="191"/>
    </row>
    <row r="2910" spans="4:4">
      <c r="D2910" s="191"/>
    </row>
    <row r="2911" spans="4:4">
      <c r="D2911" s="191"/>
    </row>
    <row r="2912" spans="4:4">
      <c r="D2912" s="191"/>
    </row>
    <row r="2913" spans="4:4">
      <c r="D2913" s="191"/>
    </row>
    <row r="2914" spans="4:4">
      <c r="D2914" s="191"/>
    </row>
    <row r="2915" spans="4:4">
      <c r="D2915" s="191"/>
    </row>
    <row r="2916" spans="4:4">
      <c r="D2916" s="191"/>
    </row>
    <row r="2917" spans="4:4">
      <c r="D2917" s="191"/>
    </row>
    <row r="2918" spans="4:4">
      <c r="D2918" s="191"/>
    </row>
    <row r="2919" spans="4:4">
      <c r="D2919" s="191"/>
    </row>
    <row r="2920" spans="4:4">
      <c r="D2920" s="191"/>
    </row>
    <row r="2921" spans="4:4">
      <c r="D2921" s="191"/>
    </row>
    <row r="2922" spans="4:4">
      <c r="D2922" s="191"/>
    </row>
    <row r="2923" spans="4:4">
      <c r="D2923" s="191"/>
    </row>
    <row r="2924" spans="4:4">
      <c r="D2924" s="191"/>
    </row>
    <row r="2925" spans="4:4">
      <c r="D2925" s="191"/>
    </row>
    <row r="2926" spans="4:4">
      <c r="D2926" s="191"/>
    </row>
    <row r="2927" spans="4:4">
      <c r="D2927" s="191"/>
    </row>
    <row r="2928" spans="4:4">
      <c r="D2928" s="191"/>
    </row>
    <row r="2929" spans="4:4">
      <c r="D2929" s="191"/>
    </row>
    <row r="2930" spans="4:4">
      <c r="D2930" s="191"/>
    </row>
    <row r="2931" spans="4:4">
      <c r="D2931" s="191"/>
    </row>
    <row r="2932" spans="4:4">
      <c r="D2932" s="191"/>
    </row>
    <row r="2933" spans="4:4">
      <c r="D2933" s="191"/>
    </row>
    <row r="2934" spans="4:4">
      <c r="D2934" s="191"/>
    </row>
    <row r="2935" spans="4:4">
      <c r="D2935" s="191"/>
    </row>
    <row r="2936" spans="4:4">
      <c r="D2936" s="191"/>
    </row>
    <row r="2937" spans="4:4">
      <c r="D2937" s="191"/>
    </row>
    <row r="2938" spans="4:4">
      <c r="D2938" s="191"/>
    </row>
    <row r="2939" spans="4:4">
      <c r="D2939" s="191"/>
    </row>
    <row r="2940" spans="4:4">
      <c r="D2940" s="191"/>
    </row>
    <row r="2941" spans="4:4">
      <c r="D2941" s="191"/>
    </row>
    <row r="2942" spans="4:4">
      <c r="D2942" s="191"/>
    </row>
    <row r="2943" spans="4:4">
      <c r="D2943" s="191"/>
    </row>
    <row r="2944" spans="4:4">
      <c r="D2944" s="191"/>
    </row>
    <row r="2945" spans="4:4">
      <c r="D2945" s="191"/>
    </row>
    <row r="2946" spans="4:4">
      <c r="D2946" s="191"/>
    </row>
    <row r="2947" spans="4:4">
      <c r="D2947" s="191"/>
    </row>
    <row r="2948" spans="4:4">
      <c r="D2948" s="191"/>
    </row>
    <row r="2949" spans="4:4">
      <c r="D2949" s="191"/>
    </row>
    <row r="2950" spans="4:4">
      <c r="D2950" s="191"/>
    </row>
    <row r="2951" spans="4:4">
      <c r="D2951" s="191"/>
    </row>
    <row r="2952" spans="4:4">
      <c r="D2952" s="191"/>
    </row>
    <row r="2953" spans="4:4">
      <c r="D2953" s="191"/>
    </row>
    <row r="2954" spans="4:4">
      <c r="D2954" s="191"/>
    </row>
    <row r="2955" spans="4:4">
      <c r="D2955" s="191"/>
    </row>
    <row r="2956" spans="4:4">
      <c r="D2956" s="191"/>
    </row>
    <row r="2957" spans="4:4">
      <c r="D2957" s="191"/>
    </row>
    <row r="2958" spans="4:4">
      <c r="D2958" s="191"/>
    </row>
    <row r="2959" spans="4:4">
      <c r="D2959" s="191"/>
    </row>
    <row r="2960" spans="4:4">
      <c r="D2960" s="191"/>
    </row>
    <row r="2961" spans="4:4">
      <c r="D2961" s="191"/>
    </row>
    <row r="2962" spans="4:4">
      <c r="D2962" s="191"/>
    </row>
    <row r="2963" spans="4:4">
      <c r="D2963" s="191"/>
    </row>
    <row r="2964" spans="4:4">
      <c r="D2964" s="191"/>
    </row>
    <row r="2965" spans="4:4">
      <c r="D2965" s="191"/>
    </row>
    <row r="2966" spans="4:4">
      <c r="D2966" s="191"/>
    </row>
    <row r="2967" spans="4:4">
      <c r="D2967" s="191"/>
    </row>
    <row r="2968" spans="4:4">
      <c r="D2968" s="191"/>
    </row>
    <row r="2969" spans="4:4">
      <c r="D2969" s="191"/>
    </row>
    <row r="2970" spans="4:4">
      <c r="D2970" s="191"/>
    </row>
    <row r="2971" spans="4:4">
      <c r="D2971" s="191"/>
    </row>
    <row r="2972" spans="4:4">
      <c r="D2972" s="191"/>
    </row>
    <row r="2973" spans="4:4">
      <c r="D2973" s="191"/>
    </row>
    <row r="2974" spans="4:4">
      <c r="D2974" s="191"/>
    </row>
    <row r="2975" spans="4:4">
      <c r="D2975" s="191"/>
    </row>
    <row r="2976" spans="4:4">
      <c r="D2976" s="191"/>
    </row>
    <row r="2977" spans="4:4">
      <c r="D2977" s="191"/>
    </row>
    <row r="2978" spans="4:4">
      <c r="D2978" s="191"/>
    </row>
    <row r="2979" spans="4:4">
      <c r="D2979" s="191"/>
    </row>
    <row r="2980" spans="4:4">
      <c r="D2980" s="191"/>
    </row>
    <row r="2981" spans="4:4">
      <c r="D2981" s="191"/>
    </row>
    <row r="2982" spans="4:4">
      <c r="D2982" s="191"/>
    </row>
    <row r="2983" spans="4:4">
      <c r="D2983" s="191"/>
    </row>
    <row r="2984" spans="4:4">
      <c r="D2984" s="191"/>
    </row>
    <row r="2985" spans="4:4">
      <c r="D2985" s="191"/>
    </row>
    <row r="2986" spans="4:4">
      <c r="D2986" s="191"/>
    </row>
    <row r="2987" spans="4:4">
      <c r="D2987" s="191"/>
    </row>
    <row r="2988" spans="4:4">
      <c r="D2988" s="191"/>
    </row>
    <row r="2989" spans="4:4">
      <c r="D2989" s="191"/>
    </row>
    <row r="2990" spans="4:4">
      <c r="D2990" s="191"/>
    </row>
    <row r="2991" spans="4:4">
      <c r="D2991" s="191"/>
    </row>
    <row r="2992" spans="4:4">
      <c r="D2992" s="191"/>
    </row>
    <row r="2993" spans="4:4">
      <c r="D2993" s="191"/>
    </row>
    <row r="2994" spans="4:4">
      <c r="D2994" s="191"/>
    </row>
    <row r="2995" spans="4:4">
      <c r="D2995" s="191"/>
    </row>
    <row r="2996" spans="4:4">
      <c r="D2996" s="191"/>
    </row>
    <row r="2997" spans="4:4">
      <c r="D2997" s="191"/>
    </row>
    <row r="2998" spans="4:4">
      <c r="D2998" s="191"/>
    </row>
    <row r="2999" spans="4:4">
      <c r="D2999" s="191"/>
    </row>
    <row r="3000" spans="4:4">
      <c r="D3000" s="191"/>
    </row>
    <row r="3001" spans="4:4">
      <c r="D3001" s="191"/>
    </row>
    <row r="3002" spans="4:4">
      <c r="D3002" s="191"/>
    </row>
    <row r="3003" spans="4:4">
      <c r="D3003" s="191"/>
    </row>
    <row r="3004" spans="4:4">
      <c r="D3004" s="191"/>
    </row>
    <row r="3005" spans="4:4">
      <c r="D3005" s="191"/>
    </row>
    <row r="3006" spans="4:4">
      <c r="D3006" s="191"/>
    </row>
    <row r="3007" spans="4:4">
      <c r="D3007" s="191"/>
    </row>
    <row r="3008" spans="4:4">
      <c r="D3008" s="191"/>
    </row>
    <row r="3009" spans="4:4">
      <c r="D3009" s="191"/>
    </row>
    <row r="3010" spans="4:4">
      <c r="D3010" s="191"/>
    </row>
    <row r="3011" spans="4:4">
      <c r="D3011" s="191"/>
    </row>
    <row r="3012" spans="4:4">
      <c r="D3012" s="191"/>
    </row>
    <row r="3013" spans="4:4">
      <c r="D3013" s="191"/>
    </row>
    <row r="3014" spans="4:4">
      <c r="D3014" s="191"/>
    </row>
    <row r="3015" spans="4:4">
      <c r="D3015" s="191"/>
    </row>
    <row r="3016" spans="4:4">
      <c r="D3016" s="191"/>
    </row>
    <row r="3017" spans="4:4">
      <c r="D3017" s="191"/>
    </row>
    <row r="3018" spans="4:4">
      <c r="D3018" s="191"/>
    </row>
    <row r="3019" spans="4:4">
      <c r="D3019" s="191"/>
    </row>
    <row r="3020" spans="4:4">
      <c r="D3020" s="191"/>
    </row>
    <row r="3021" spans="4:4">
      <c r="D3021" s="191"/>
    </row>
    <row r="3022" spans="4:4">
      <c r="D3022" s="191"/>
    </row>
    <row r="3023" spans="4:4">
      <c r="D3023" s="191"/>
    </row>
    <row r="3024" spans="4:4">
      <c r="D3024" s="191"/>
    </row>
    <row r="3025" spans="4:4">
      <c r="D3025" s="191"/>
    </row>
    <row r="3026" spans="4:4">
      <c r="D3026" s="191"/>
    </row>
    <row r="3027" spans="4:4">
      <c r="D3027" s="191"/>
    </row>
    <row r="3028" spans="4:4">
      <c r="D3028" s="191"/>
    </row>
    <row r="3029" spans="4:4">
      <c r="D3029" s="191"/>
    </row>
    <row r="3030" spans="4:4">
      <c r="D3030" s="191"/>
    </row>
    <row r="3031" spans="4:4">
      <c r="D3031" s="191"/>
    </row>
    <row r="3032" spans="4:4">
      <c r="D3032" s="191"/>
    </row>
    <row r="3033" spans="4:4">
      <c r="D3033" s="191"/>
    </row>
    <row r="3034" spans="4:4">
      <c r="D3034" s="191"/>
    </row>
    <row r="3035" spans="4:4">
      <c r="D3035" s="191"/>
    </row>
    <row r="3036" spans="4:4">
      <c r="D3036" s="191"/>
    </row>
    <row r="3037" spans="4:4">
      <c r="D3037" s="191"/>
    </row>
    <row r="3038" spans="4:4">
      <c r="D3038" s="191"/>
    </row>
    <row r="3039" spans="4:4">
      <c r="D3039" s="191"/>
    </row>
    <row r="3040" spans="4:4">
      <c r="D3040" s="191"/>
    </row>
    <row r="3041" spans="4:4">
      <c r="D3041" s="191"/>
    </row>
    <row r="3042" spans="4:4">
      <c r="D3042" s="191"/>
    </row>
    <row r="3043" spans="4:4">
      <c r="D3043" s="191"/>
    </row>
    <row r="3044" spans="4:4">
      <c r="D3044" s="191"/>
    </row>
    <row r="3045" spans="4:4">
      <c r="D3045" s="191"/>
    </row>
    <row r="3046" spans="4:4">
      <c r="D3046" s="191"/>
    </row>
    <row r="3047" spans="4:4">
      <c r="D3047" s="191"/>
    </row>
    <row r="3048" spans="4:4">
      <c r="D3048" s="191"/>
    </row>
    <row r="3049" spans="4:4">
      <c r="D3049" s="191"/>
    </row>
    <row r="3050" spans="4:4">
      <c r="D3050" s="191"/>
    </row>
    <row r="3051" spans="4:4">
      <c r="D3051" s="191"/>
    </row>
    <row r="3052" spans="4:4">
      <c r="D3052" s="191"/>
    </row>
    <row r="3053" spans="4:4">
      <c r="D3053" s="191"/>
    </row>
    <row r="3054" spans="4:4">
      <c r="D3054" s="191"/>
    </row>
    <row r="3055" spans="4:4">
      <c r="D3055" s="191"/>
    </row>
    <row r="3056" spans="4:4">
      <c r="D3056" s="191"/>
    </row>
    <row r="3057" spans="4:4">
      <c r="D3057" s="191"/>
    </row>
    <row r="3058" spans="4:4">
      <c r="D3058" s="191"/>
    </row>
    <row r="3059" spans="4:4">
      <c r="D3059" s="191"/>
    </row>
    <row r="3060" spans="4:4">
      <c r="D3060" s="191"/>
    </row>
    <row r="3061" spans="4:4">
      <c r="D3061" s="191"/>
    </row>
    <row r="3062" spans="4:4">
      <c r="D3062" s="191"/>
    </row>
    <row r="3063" spans="4:4">
      <c r="D3063" s="191"/>
    </row>
    <row r="3064" spans="4:4">
      <c r="D3064" s="191"/>
    </row>
    <row r="3065" spans="4:4">
      <c r="D3065" s="191"/>
    </row>
    <row r="3066" spans="4:4">
      <c r="D3066" s="191"/>
    </row>
    <row r="3067" spans="4:4">
      <c r="D3067" s="191"/>
    </row>
    <row r="3068" spans="4:4">
      <c r="D3068" s="191"/>
    </row>
    <row r="3069" spans="4:4">
      <c r="D3069" s="191"/>
    </row>
    <row r="3070" spans="4:4">
      <c r="D3070" s="191"/>
    </row>
    <row r="3071" spans="4:4">
      <c r="D3071" s="191"/>
    </row>
    <row r="3072" spans="4:4">
      <c r="D3072" s="191"/>
    </row>
    <row r="3073" spans="4:4">
      <c r="D3073" s="191"/>
    </row>
    <row r="3074" spans="4:4">
      <c r="D3074" s="191"/>
    </row>
    <row r="3075" spans="4:4">
      <c r="D3075" s="191"/>
    </row>
    <row r="3076" spans="4:4">
      <c r="D3076" s="191"/>
    </row>
    <row r="3077" spans="4:4">
      <c r="D3077" s="191"/>
    </row>
    <row r="3078" spans="4:4">
      <c r="D3078" s="191"/>
    </row>
    <row r="3079" spans="4:4">
      <c r="D3079" s="191"/>
    </row>
    <row r="3080" spans="4:4">
      <c r="D3080" s="191"/>
    </row>
    <row r="3081" spans="4:4">
      <c r="D3081" s="191"/>
    </row>
    <row r="3082" spans="4:4">
      <c r="D3082" s="191"/>
    </row>
    <row r="3083" spans="4:4">
      <c r="D3083" s="191"/>
    </row>
    <row r="3084" spans="4:4">
      <c r="D3084" s="191"/>
    </row>
    <row r="3085" spans="4:4">
      <c r="D3085" s="191"/>
    </row>
    <row r="3086" spans="4:4">
      <c r="D3086" s="191"/>
    </row>
    <row r="3087" spans="4:4">
      <c r="D3087" s="191"/>
    </row>
    <row r="3088" spans="4:4">
      <c r="D3088" s="191"/>
    </row>
    <row r="3089" spans="4:4">
      <c r="D3089" s="191"/>
    </row>
    <row r="3090" spans="4:4">
      <c r="D3090" s="191"/>
    </row>
    <row r="3091" spans="4:4">
      <c r="D3091" s="191"/>
    </row>
    <row r="3092" spans="4:4">
      <c r="D3092" s="191"/>
    </row>
    <row r="3093" spans="4:4">
      <c r="D3093" s="191"/>
    </row>
    <row r="3094" spans="4:4">
      <c r="D3094" s="191"/>
    </row>
    <row r="3095" spans="4:4">
      <c r="D3095" s="191"/>
    </row>
    <row r="3096" spans="4:4">
      <c r="D3096" s="191"/>
    </row>
    <row r="3097" spans="4:4">
      <c r="D3097" s="191"/>
    </row>
    <row r="3098" spans="4:4">
      <c r="D3098" s="191"/>
    </row>
    <row r="3099" spans="4:4">
      <c r="D3099" s="191"/>
    </row>
    <row r="3100" spans="4:4">
      <c r="D3100" s="191"/>
    </row>
    <row r="3101" spans="4:4">
      <c r="D3101" s="191"/>
    </row>
    <row r="3102" spans="4:4">
      <c r="D3102" s="191"/>
    </row>
    <row r="3103" spans="4:4">
      <c r="D3103" s="191"/>
    </row>
    <row r="3104" spans="4:4">
      <c r="D3104" s="191"/>
    </row>
    <row r="3105" spans="4:4">
      <c r="D3105" s="191"/>
    </row>
    <row r="3106" spans="4:4">
      <c r="D3106" s="191"/>
    </row>
    <row r="3107" spans="4:4">
      <c r="D3107" s="191"/>
    </row>
    <row r="3108" spans="4:4">
      <c r="D3108" s="191"/>
    </row>
    <row r="3109" spans="4:4">
      <c r="D3109" s="191"/>
    </row>
    <row r="3110" spans="4:4">
      <c r="D3110" s="191"/>
    </row>
    <row r="3111" spans="4:4">
      <c r="D3111" s="191"/>
    </row>
    <row r="3112" spans="4:4">
      <c r="D3112" s="191"/>
    </row>
    <row r="3113" spans="4:4">
      <c r="D3113" s="191"/>
    </row>
    <row r="3114" spans="4:4">
      <c r="D3114" s="191"/>
    </row>
    <row r="3115" spans="4:4">
      <c r="D3115" s="191"/>
    </row>
    <row r="3116" spans="4:4">
      <c r="D3116" s="191"/>
    </row>
    <row r="3117" spans="4:4">
      <c r="D3117" s="191"/>
    </row>
    <row r="3118" spans="4:4">
      <c r="D3118" s="191"/>
    </row>
    <row r="3119" spans="4:4">
      <c r="D3119" s="191"/>
    </row>
    <row r="3120" spans="4:4">
      <c r="D3120" s="191"/>
    </row>
    <row r="3121" spans="4:4">
      <c r="D3121" s="191"/>
    </row>
    <row r="3122" spans="4:4">
      <c r="D3122" s="191"/>
    </row>
    <row r="3123" spans="4:4">
      <c r="D3123" s="191"/>
    </row>
    <row r="3124" spans="4:4">
      <c r="D3124" s="191"/>
    </row>
    <row r="3125" spans="4:4">
      <c r="D3125" s="191"/>
    </row>
    <row r="3126" spans="4:4">
      <c r="D3126" s="191"/>
    </row>
    <row r="3127" spans="4:4">
      <c r="D3127" s="191"/>
    </row>
    <row r="3128" spans="4:4">
      <c r="D3128" s="191"/>
    </row>
    <row r="3129" spans="4:4">
      <c r="D3129" s="191"/>
    </row>
    <row r="3130" spans="4:4">
      <c r="D3130" s="191"/>
    </row>
    <row r="3131" spans="4:4">
      <c r="D3131" s="191"/>
    </row>
    <row r="3132" spans="4:4">
      <c r="D3132" s="191"/>
    </row>
    <row r="3133" spans="4:4">
      <c r="D3133" s="191"/>
    </row>
    <row r="3134" spans="4:4">
      <c r="D3134" s="191"/>
    </row>
    <row r="3135" spans="4:4">
      <c r="D3135" s="191"/>
    </row>
    <row r="3136" spans="4:4">
      <c r="D3136" s="191"/>
    </row>
    <row r="3137" spans="4:4">
      <c r="D3137" s="191"/>
    </row>
    <row r="3138" spans="4:4">
      <c r="D3138" s="191"/>
    </row>
    <row r="3139" spans="4:4">
      <c r="D3139" s="191"/>
    </row>
    <row r="3140" spans="4:4">
      <c r="D3140" s="191"/>
    </row>
    <row r="3141" spans="4:4">
      <c r="D3141" s="191"/>
    </row>
    <row r="3142" spans="4:4">
      <c r="D3142" s="191"/>
    </row>
    <row r="3143" spans="4:4">
      <c r="D3143" s="191"/>
    </row>
    <row r="3144" spans="4:4">
      <c r="D3144" s="191"/>
    </row>
    <row r="3145" spans="4:4">
      <c r="D3145" s="191"/>
    </row>
    <row r="3146" spans="4:4">
      <c r="D3146" s="191"/>
    </row>
    <row r="3147" spans="4:4">
      <c r="D3147" s="191"/>
    </row>
    <row r="3148" spans="4:4">
      <c r="D3148" s="191"/>
    </row>
    <row r="3149" spans="4:4">
      <c r="D3149" s="191"/>
    </row>
    <row r="3150" spans="4:4">
      <c r="D3150" s="191"/>
    </row>
    <row r="3151" spans="4:4">
      <c r="D3151" s="191"/>
    </row>
    <row r="3152" spans="4:4">
      <c r="D3152" s="191"/>
    </row>
    <row r="3153" spans="4:4">
      <c r="D3153" s="191"/>
    </row>
    <row r="3154" spans="4:4">
      <c r="D3154" s="191"/>
    </row>
    <row r="3155" spans="4:4">
      <c r="D3155" s="191"/>
    </row>
    <row r="3156" spans="4:4">
      <c r="D3156" s="191"/>
    </row>
    <row r="3157" spans="4:4">
      <c r="D3157" s="191"/>
    </row>
    <row r="3158" spans="4:4">
      <c r="D3158" s="191"/>
    </row>
    <row r="3159" spans="4:4">
      <c r="D3159" s="191"/>
    </row>
    <row r="3160" spans="4:4">
      <c r="D3160" s="191"/>
    </row>
    <row r="3161" spans="4:4">
      <c r="D3161" s="191"/>
    </row>
    <row r="3162" spans="4:4">
      <c r="D3162" s="191"/>
    </row>
    <row r="3163" spans="4:4">
      <c r="D3163" s="191"/>
    </row>
    <row r="3164" spans="4:4">
      <c r="D3164" s="191"/>
    </row>
    <row r="3165" spans="4:4">
      <c r="D3165" s="191"/>
    </row>
    <row r="3166" spans="4:4">
      <c r="D3166" s="191"/>
    </row>
    <row r="3167" spans="4:4">
      <c r="D3167" s="191"/>
    </row>
    <row r="3168" spans="4:4">
      <c r="D3168" s="191"/>
    </row>
    <row r="3169" spans="4:4">
      <c r="D3169" s="191"/>
    </row>
    <row r="3170" spans="4:4">
      <c r="D3170" s="191"/>
    </row>
    <row r="3171" spans="4:4">
      <c r="D3171" s="191"/>
    </row>
    <row r="3172" spans="4:4">
      <c r="D3172" s="191"/>
    </row>
    <row r="3173" spans="4:4">
      <c r="D3173" s="191"/>
    </row>
    <row r="3174" spans="4:4">
      <c r="D3174" s="191"/>
    </row>
    <row r="3175" spans="4:4">
      <c r="D3175" s="191"/>
    </row>
    <row r="3176" spans="4:4">
      <c r="D3176" s="191"/>
    </row>
    <row r="3177" spans="4:4">
      <c r="D3177" s="191"/>
    </row>
    <row r="3178" spans="4:4">
      <c r="D3178" s="191"/>
    </row>
    <row r="3179" spans="4:4">
      <c r="D3179" s="191"/>
    </row>
    <row r="3180" spans="4:4">
      <c r="D3180" s="191"/>
    </row>
    <row r="3181" spans="4:4">
      <c r="D3181" s="191"/>
    </row>
    <row r="3182" spans="4:4">
      <c r="D3182" s="191"/>
    </row>
    <row r="3183" spans="4:4">
      <c r="D3183" s="191"/>
    </row>
    <row r="3184" spans="4:4">
      <c r="D3184" s="191"/>
    </row>
    <row r="3185" spans="4:4">
      <c r="D3185" s="191"/>
    </row>
    <row r="3186" spans="4:4">
      <c r="D3186" s="191"/>
    </row>
    <row r="3187" spans="4:4">
      <c r="D3187" s="191"/>
    </row>
    <row r="3188" spans="4:4">
      <c r="D3188" s="191"/>
    </row>
    <row r="3189" spans="4:4">
      <c r="D3189" s="191"/>
    </row>
    <row r="3190" spans="4:4">
      <c r="D3190" s="191"/>
    </row>
    <row r="3191" spans="4:4">
      <c r="D3191" s="191"/>
    </row>
    <row r="3192" spans="4:4">
      <c r="D3192" s="191"/>
    </row>
    <row r="3193" spans="4:4">
      <c r="D3193" s="191"/>
    </row>
    <row r="3194" spans="4:4">
      <c r="D3194" s="191"/>
    </row>
    <row r="3195" spans="4:4">
      <c r="D3195" s="191"/>
    </row>
    <row r="3196" spans="4:4">
      <c r="D3196" s="191"/>
    </row>
    <row r="3197" spans="4:4">
      <c r="D3197" s="191"/>
    </row>
    <row r="3198" spans="4:4">
      <c r="D3198" s="191"/>
    </row>
    <row r="3199" spans="4:4">
      <c r="D3199" s="191"/>
    </row>
    <row r="3200" spans="4:4">
      <c r="D3200" s="191"/>
    </row>
    <row r="3201" spans="4:4">
      <c r="D3201" s="191"/>
    </row>
    <row r="3202" spans="4:4">
      <c r="D3202" s="191"/>
    </row>
    <row r="3203" spans="4:4">
      <c r="D3203" s="191"/>
    </row>
    <row r="3204" spans="4:4">
      <c r="D3204" s="191"/>
    </row>
    <row r="3205" spans="4:4">
      <c r="D3205" s="191"/>
    </row>
    <row r="3206" spans="4:4">
      <c r="D3206" s="191"/>
    </row>
    <row r="3207" spans="4:4">
      <c r="D3207" s="191"/>
    </row>
    <row r="3208" spans="4:4">
      <c r="D3208" s="191"/>
    </row>
    <row r="3209" spans="4:4">
      <c r="D3209" s="191"/>
    </row>
    <row r="3210" spans="4:4">
      <c r="D3210" s="191"/>
    </row>
    <row r="3211" spans="4:4">
      <c r="D3211" s="191"/>
    </row>
    <row r="3212" spans="4:4">
      <c r="D3212" s="191"/>
    </row>
    <row r="3213" spans="4:4">
      <c r="D3213" s="191"/>
    </row>
    <row r="3214" spans="4:4">
      <c r="D3214" s="191"/>
    </row>
    <row r="3215" spans="4:4">
      <c r="D3215" s="191"/>
    </row>
    <row r="3216" spans="4:4">
      <c r="D3216" s="191"/>
    </row>
    <row r="3217" spans="4:4">
      <c r="D3217" s="191"/>
    </row>
    <row r="3218" spans="4:4">
      <c r="D3218" s="191"/>
    </row>
    <row r="3219" spans="4:4">
      <c r="D3219" s="191"/>
    </row>
    <row r="3220" spans="4:4">
      <c r="D3220" s="191"/>
    </row>
    <row r="3221" spans="4:4">
      <c r="D3221" s="191"/>
    </row>
    <row r="3222" spans="4:4">
      <c r="D3222" s="191"/>
    </row>
    <row r="3223" spans="4:4">
      <c r="D3223" s="191"/>
    </row>
    <row r="3224" spans="4:4">
      <c r="D3224" s="191"/>
    </row>
    <row r="3225" spans="4:4">
      <c r="D3225" s="191"/>
    </row>
    <row r="3226" spans="4:4">
      <c r="D3226" s="191"/>
    </row>
    <row r="3227" spans="4:4">
      <c r="D3227" s="191"/>
    </row>
    <row r="3228" spans="4:4">
      <c r="D3228" s="191"/>
    </row>
    <row r="3229" spans="4:4">
      <c r="D3229" s="191"/>
    </row>
    <row r="3230" spans="4:4">
      <c r="D3230" s="191"/>
    </row>
    <row r="3231" spans="4:4">
      <c r="D3231" s="191"/>
    </row>
    <row r="3232" spans="4:4">
      <c r="D3232" s="191"/>
    </row>
    <row r="3233" spans="4:4">
      <c r="D3233" s="191"/>
    </row>
    <row r="3234" spans="4:4">
      <c r="D3234" s="191"/>
    </row>
    <row r="3235" spans="4:4">
      <c r="D3235" s="191"/>
    </row>
    <row r="3236" spans="4:4">
      <c r="D3236" s="191"/>
    </row>
    <row r="3237" spans="4:4">
      <c r="D3237" s="191"/>
    </row>
    <row r="3238" spans="4:4">
      <c r="D3238" s="191"/>
    </row>
    <row r="3239" spans="4:4">
      <c r="D3239" s="191"/>
    </row>
    <row r="3240" spans="4:4">
      <c r="D3240" s="191"/>
    </row>
    <row r="3241" spans="4:4">
      <c r="D3241" s="191"/>
    </row>
    <row r="3242" spans="4:4">
      <c r="D3242" s="191"/>
    </row>
    <row r="3243" spans="4:4">
      <c r="D3243" s="191"/>
    </row>
    <row r="3244" spans="4:4">
      <c r="D3244" s="191"/>
    </row>
    <row r="3245" spans="4:4">
      <c r="D3245" s="191"/>
    </row>
    <row r="3246" spans="4:4">
      <c r="D3246" s="191"/>
    </row>
    <row r="3247" spans="4:4">
      <c r="D3247" s="191"/>
    </row>
    <row r="3248" spans="4:4">
      <c r="D3248" s="191"/>
    </row>
    <row r="3249" spans="4:4">
      <c r="D3249" s="191"/>
    </row>
    <row r="3250" spans="4:4">
      <c r="D3250" s="191"/>
    </row>
    <row r="3251" spans="4:4">
      <c r="D3251" s="191"/>
    </row>
    <row r="3252" spans="4:4">
      <c r="D3252" s="191"/>
    </row>
    <row r="3253" spans="4:4">
      <c r="D3253" s="191"/>
    </row>
    <row r="3254" spans="4:4">
      <c r="D3254" s="191"/>
    </row>
    <row r="3255" spans="4:4">
      <c r="D3255" s="191"/>
    </row>
    <row r="3256" spans="4:4">
      <c r="D3256" s="191"/>
    </row>
    <row r="3257" spans="4:4">
      <c r="D3257" s="191"/>
    </row>
    <row r="3258" spans="4:4">
      <c r="D3258" s="191"/>
    </row>
    <row r="3259" spans="4:4">
      <c r="D3259" s="191"/>
    </row>
    <row r="3260" spans="4:4">
      <c r="D3260" s="191"/>
    </row>
    <row r="3261" spans="4:4">
      <c r="D3261" s="191"/>
    </row>
    <row r="3262" spans="4:4">
      <c r="D3262" s="191"/>
    </row>
    <row r="3263" spans="4:4">
      <c r="D3263" s="191"/>
    </row>
    <row r="3264" spans="4:4">
      <c r="D3264" s="191"/>
    </row>
    <row r="3265" spans="4:4">
      <c r="D3265" s="191"/>
    </row>
    <row r="3266" spans="4:4">
      <c r="D3266" s="191"/>
    </row>
    <row r="3267" spans="4:4">
      <c r="D3267" s="191"/>
    </row>
    <row r="3268" spans="4:4">
      <c r="D3268" s="191"/>
    </row>
    <row r="3269" spans="4:4">
      <c r="D3269" s="191"/>
    </row>
    <row r="3270" spans="4:4">
      <c r="D3270" s="191"/>
    </row>
    <row r="3271" spans="4:4">
      <c r="D3271" s="191"/>
    </row>
    <row r="3272" spans="4:4">
      <c r="D3272" s="191"/>
    </row>
    <row r="3273" spans="4:4">
      <c r="D3273" s="191"/>
    </row>
    <row r="3274" spans="4:4">
      <c r="D3274" s="191"/>
    </row>
    <row r="3275" spans="4:4">
      <c r="D3275" s="191"/>
    </row>
    <row r="3276" spans="4:4">
      <c r="D3276" s="191"/>
    </row>
    <row r="3277" spans="4:4">
      <c r="D3277" s="191"/>
    </row>
    <row r="3278" spans="4:4">
      <c r="D3278" s="191"/>
    </row>
    <row r="3279" spans="4:4">
      <c r="D3279" s="191"/>
    </row>
    <row r="3280" spans="4:4">
      <c r="D3280" s="191"/>
    </row>
    <row r="3281" spans="4:4">
      <c r="D3281" s="191"/>
    </row>
    <row r="3282" spans="4:4">
      <c r="D3282" s="191"/>
    </row>
    <row r="3283" spans="4:4">
      <c r="D3283" s="191"/>
    </row>
    <row r="3284" spans="4:4">
      <c r="D3284" s="191"/>
    </row>
    <row r="3285" spans="4:4">
      <c r="D3285" s="191"/>
    </row>
    <row r="3286" spans="4:4">
      <c r="D3286" s="191"/>
    </row>
    <row r="3287" spans="4:4">
      <c r="D3287" s="191"/>
    </row>
    <row r="3288" spans="4:4">
      <c r="D3288" s="191"/>
    </row>
    <row r="3289" spans="4:4">
      <c r="D3289" s="191"/>
    </row>
    <row r="3290" spans="4:4">
      <c r="D3290" s="191"/>
    </row>
    <row r="3291" spans="4:4">
      <c r="D3291" s="191"/>
    </row>
    <row r="3292" spans="4:4">
      <c r="D3292" s="191"/>
    </row>
    <row r="3293" spans="4:4">
      <c r="D3293" s="191"/>
    </row>
    <row r="3294" spans="4:4">
      <c r="D3294" s="191"/>
    </row>
    <row r="3295" spans="4:4">
      <c r="D3295" s="191"/>
    </row>
    <row r="3296" spans="4:4">
      <c r="D3296" s="191"/>
    </row>
    <row r="3297" spans="4:4">
      <c r="D3297" s="191"/>
    </row>
    <row r="3298" spans="4:4">
      <c r="D3298" s="191"/>
    </row>
    <row r="3299" spans="4:4">
      <c r="D3299" s="191"/>
    </row>
    <row r="3300" spans="4:4">
      <c r="D3300" s="191"/>
    </row>
    <row r="3301" spans="4:4">
      <c r="D3301" s="191"/>
    </row>
    <row r="3302" spans="4:4">
      <c r="D3302" s="191"/>
    </row>
    <row r="3303" spans="4:4">
      <c r="D3303" s="191"/>
    </row>
    <row r="3304" spans="4:4">
      <c r="D3304" s="191"/>
    </row>
    <row r="3305" spans="4:4">
      <c r="D3305" s="191"/>
    </row>
    <row r="3306" spans="4:4">
      <c r="D3306" s="191"/>
    </row>
    <row r="3307" spans="4:4">
      <c r="D3307" s="191"/>
    </row>
    <row r="3308" spans="4:4">
      <c r="D3308" s="191"/>
    </row>
    <row r="3309" spans="4:4">
      <c r="D3309" s="191"/>
    </row>
    <row r="3310" spans="4:4">
      <c r="D3310" s="191"/>
    </row>
    <row r="3311" spans="4:4">
      <c r="D3311" s="191"/>
    </row>
    <row r="3312" spans="4:4">
      <c r="D3312" s="191"/>
    </row>
    <row r="3313" spans="4:4">
      <c r="D3313" s="191"/>
    </row>
    <row r="3314" spans="4:4">
      <c r="D3314" s="191"/>
    </row>
    <row r="3315" spans="4:4">
      <c r="D3315" s="191"/>
    </row>
    <row r="3316" spans="4:4">
      <c r="D3316" s="191"/>
    </row>
    <row r="3317" spans="4:4">
      <c r="D3317" s="191"/>
    </row>
    <row r="3318" spans="4:4">
      <c r="D3318" s="191"/>
    </row>
    <row r="3319" spans="4:4">
      <c r="D3319" s="191"/>
    </row>
    <row r="3320" spans="4:4">
      <c r="D3320" s="191"/>
    </row>
    <row r="3321" spans="4:4">
      <c r="D3321" s="191"/>
    </row>
    <row r="3322" spans="4:4">
      <c r="D3322" s="191"/>
    </row>
    <row r="3323" spans="4:4">
      <c r="D3323" s="191"/>
    </row>
    <row r="3324" spans="4:4">
      <c r="D3324" s="191"/>
    </row>
    <row r="3325" spans="4:4">
      <c r="D3325" s="191"/>
    </row>
    <row r="3326" spans="4:4">
      <c r="D3326" s="191"/>
    </row>
    <row r="3327" spans="4:4">
      <c r="D3327" s="191"/>
    </row>
    <row r="3328" spans="4:4">
      <c r="D3328" s="191"/>
    </row>
    <row r="3329" spans="4:4">
      <c r="D3329" s="191"/>
    </row>
    <row r="3330" spans="4:4">
      <c r="D3330" s="191"/>
    </row>
    <row r="3331" spans="4:4">
      <c r="D3331" s="191"/>
    </row>
    <row r="3332" spans="4:4">
      <c r="D3332" s="191"/>
    </row>
    <row r="3333" spans="4:4">
      <c r="D3333" s="191"/>
    </row>
    <row r="3334" spans="4:4">
      <c r="D3334" s="191"/>
    </row>
    <row r="3335" spans="4:4">
      <c r="D3335" s="191"/>
    </row>
    <row r="3336" spans="4:4">
      <c r="D3336" s="191"/>
    </row>
    <row r="3337" spans="4:4">
      <c r="D3337" s="191"/>
    </row>
    <row r="3338" spans="4:4">
      <c r="D3338" s="191"/>
    </row>
    <row r="3339" spans="4:4">
      <c r="D3339" s="191"/>
    </row>
    <row r="3340" spans="4:4">
      <c r="D3340" s="191"/>
    </row>
    <row r="3341" spans="4:4">
      <c r="D3341" s="191"/>
    </row>
    <row r="3342" spans="4:4">
      <c r="D3342" s="191"/>
    </row>
    <row r="3343" spans="4:4">
      <c r="D3343" s="191"/>
    </row>
    <row r="3344" spans="4:4">
      <c r="D3344" s="191"/>
    </row>
    <row r="3345" spans="4:4">
      <c r="D3345" s="191"/>
    </row>
    <row r="3346" spans="4:4">
      <c r="D3346" s="191"/>
    </row>
    <row r="3347" spans="4:4">
      <c r="D3347" s="191"/>
    </row>
    <row r="3348" spans="4:4">
      <c r="D3348" s="191"/>
    </row>
    <row r="3349" spans="4:4">
      <c r="D3349" s="191"/>
    </row>
    <row r="3350" spans="4:4">
      <c r="D3350" s="191"/>
    </row>
    <row r="3351" spans="4:4">
      <c r="D3351" s="191"/>
    </row>
    <row r="3352" spans="4:4">
      <c r="D3352" s="191"/>
    </row>
    <row r="3353" spans="4:4">
      <c r="D3353" s="191"/>
    </row>
    <row r="3354" spans="4:4">
      <c r="D3354" s="191"/>
    </row>
    <row r="3355" spans="4:4">
      <c r="D3355" s="191"/>
    </row>
    <row r="3356" spans="4:4">
      <c r="D3356" s="191"/>
    </row>
    <row r="3357" spans="4:4">
      <c r="D3357" s="191"/>
    </row>
    <row r="3358" spans="4:4">
      <c r="D3358" s="191"/>
    </row>
    <row r="3359" spans="4:4">
      <c r="D3359" s="191"/>
    </row>
    <row r="3360" spans="4:4">
      <c r="D3360" s="191"/>
    </row>
    <row r="3361" spans="4:4">
      <c r="D3361" s="191"/>
    </row>
    <row r="3362" spans="4:4">
      <c r="D3362" s="191"/>
    </row>
    <row r="3363" spans="4:4">
      <c r="D3363" s="191"/>
    </row>
    <row r="3364" spans="4:4">
      <c r="D3364" s="191"/>
    </row>
    <row r="3365" spans="4:4">
      <c r="D3365" s="191"/>
    </row>
    <row r="3366" spans="4:4">
      <c r="D3366" s="191"/>
    </row>
    <row r="3367" spans="4:4">
      <c r="D3367" s="191"/>
    </row>
    <row r="3368" spans="4:4">
      <c r="D3368" s="191"/>
    </row>
    <row r="3369" spans="4:4">
      <c r="D3369" s="191"/>
    </row>
    <row r="3370" spans="4:4">
      <c r="D3370" s="191"/>
    </row>
    <row r="3371" spans="4:4">
      <c r="D3371" s="191"/>
    </row>
    <row r="3372" spans="4:4">
      <c r="D3372" s="191"/>
    </row>
    <row r="3373" spans="4:4">
      <c r="D3373" s="191"/>
    </row>
    <row r="3374" spans="4:4">
      <c r="D3374" s="191"/>
    </row>
    <row r="3375" spans="4:4">
      <c r="D3375" s="191"/>
    </row>
    <row r="3376" spans="4:4">
      <c r="D3376" s="191"/>
    </row>
    <row r="3377" spans="4:4">
      <c r="D3377" s="191"/>
    </row>
    <row r="3378" spans="4:4">
      <c r="D3378" s="191"/>
    </row>
    <row r="3379" spans="4:4">
      <c r="D3379" s="191"/>
    </row>
    <row r="3380" spans="4:4">
      <c r="D3380" s="191"/>
    </row>
    <row r="3381" spans="4:4">
      <c r="D3381" s="191"/>
    </row>
    <row r="3382" spans="4:4">
      <c r="D3382" s="191"/>
    </row>
    <row r="3383" spans="4:4">
      <c r="D3383" s="191"/>
    </row>
    <row r="3384" spans="4:4">
      <c r="D3384" s="191"/>
    </row>
    <row r="3385" spans="4:4">
      <c r="D3385" s="191"/>
    </row>
    <row r="3386" spans="4:4">
      <c r="D3386" s="191"/>
    </row>
    <row r="3387" spans="4:4">
      <c r="D3387" s="191"/>
    </row>
    <row r="3388" spans="4:4">
      <c r="D3388" s="191"/>
    </row>
    <row r="3389" spans="4:4">
      <c r="D3389" s="191"/>
    </row>
    <row r="3390" spans="4:4">
      <c r="D3390" s="191"/>
    </row>
    <row r="3391" spans="4:4">
      <c r="D3391" s="191"/>
    </row>
    <row r="3392" spans="4:4">
      <c r="D3392" s="191"/>
    </row>
    <row r="3393" spans="4:4">
      <c r="D3393" s="191"/>
    </row>
    <row r="3394" spans="4:4">
      <c r="D3394" s="191"/>
    </row>
    <row r="3395" spans="4:4">
      <c r="D3395" s="191"/>
    </row>
    <row r="3396" spans="4:4">
      <c r="D3396" s="191"/>
    </row>
    <row r="3397" spans="4:4">
      <c r="D3397" s="191"/>
    </row>
    <row r="3398" spans="4:4">
      <c r="D3398" s="191"/>
    </row>
    <row r="3399" spans="4:4">
      <c r="D3399" s="191"/>
    </row>
    <row r="3400" spans="4:4">
      <c r="D3400" s="191"/>
    </row>
    <row r="3401" spans="4:4">
      <c r="D3401" s="191"/>
    </row>
    <row r="3402" spans="4:4">
      <c r="D3402" s="191"/>
    </row>
    <row r="3403" spans="4:4">
      <c r="D3403" s="191"/>
    </row>
    <row r="3404" spans="4:4">
      <c r="D3404" s="191"/>
    </row>
    <row r="3405" spans="4:4">
      <c r="D3405" s="191"/>
    </row>
    <row r="3406" spans="4:4">
      <c r="D3406" s="191"/>
    </row>
    <row r="3407" spans="4:4">
      <c r="D3407" s="191"/>
    </row>
    <row r="3408" spans="4:4">
      <c r="D3408" s="191"/>
    </row>
    <row r="3409" spans="4:4">
      <c r="D3409" s="191"/>
    </row>
    <row r="3410" spans="4:4">
      <c r="D3410" s="191"/>
    </row>
    <row r="3411" spans="4:4">
      <c r="D3411" s="191"/>
    </row>
    <row r="3412" spans="4:4">
      <c r="D3412" s="191"/>
    </row>
    <row r="3413" spans="4:4">
      <c r="D3413" s="191"/>
    </row>
    <row r="3414" spans="4:4">
      <c r="D3414" s="191"/>
    </row>
    <row r="3415" spans="4:4">
      <c r="D3415" s="191"/>
    </row>
    <row r="3416" spans="4:4">
      <c r="D3416" s="191"/>
    </row>
    <row r="3417" spans="4:4">
      <c r="D3417" s="191"/>
    </row>
    <row r="3418" spans="4:4">
      <c r="D3418" s="191"/>
    </row>
    <row r="3419" spans="4:4">
      <c r="D3419" s="191"/>
    </row>
    <row r="3420" spans="4:4">
      <c r="D3420" s="191"/>
    </row>
    <row r="3421" spans="4:4">
      <c r="D3421" s="191"/>
    </row>
    <row r="3422" spans="4:4">
      <c r="D3422" s="191"/>
    </row>
    <row r="3423" spans="4:4">
      <c r="D3423" s="191"/>
    </row>
    <row r="3424" spans="4:4">
      <c r="D3424" s="191"/>
    </row>
    <row r="3425" spans="4:4">
      <c r="D3425" s="191"/>
    </row>
    <row r="3426" spans="4:4">
      <c r="D3426" s="191"/>
    </row>
    <row r="3427" spans="4:4">
      <c r="D3427" s="191"/>
    </row>
    <row r="3428" spans="4:4">
      <c r="D3428" s="191"/>
    </row>
    <row r="3429" spans="4:4">
      <c r="D3429" s="191"/>
    </row>
    <row r="3430" spans="4:4">
      <c r="D3430" s="191"/>
    </row>
    <row r="3431" spans="4:4">
      <c r="D3431" s="191"/>
    </row>
    <row r="3432" spans="4:4">
      <c r="D3432" s="191"/>
    </row>
    <row r="3433" spans="4:4">
      <c r="D3433" s="191"/>
    </row>
    <row r="3434" spans="4:4">
      <c r="D3434" s="191"/>
    </row>
    <row r="3435" spans="4:4">
      <c r="D3435" s="191"/>
    </row>
    <row r="3436" spans="4:4">
      <c r="D3436" s="191"/>
    </row>
    <row r="3437" spans="4:4">
      <c r="D3437" s="191"/>
    </row>
    <row r="3438" spans="4:4">
      <c r="D3438" s="191"/>
    </row>
    <row r="3439" spans="4:4">
      <c r="D3439" s="191"/>
    </row>
    <row r="3440" spans="4:4">
      <c r="D3440" s="191"/>
    </row>
    <row r="3441" spans="4:4">
      <c r="D3441" s="191"/>
    </row>
    <row r="3442" spans="4:4">
      <c r="D3442" s="191"/>
    </row>
    <row r="3443" spans="4:4">
      <c r="D3443" s="191"/>
    </row>
    <row r="3444" spans="4:4">
      <c r="D3444" s="191"/>
    </row>
    <row r="3445" spans="4:4">
      <c r="D3445" s="191"/>
    </row>
    <row r="3446" spans="4:4">
      <c r="D3446" s="191"/>
    </row>
    <row r="3447" spans="4:4">
      <c r="D3447" s="191"/>
    </row>
    <row r="3448" spans="4:4">
      <c r="D3448" s="191"/>
    </row>
    <row r="3449" spans="4:4">
      <c r="D3449" s="191"/>
    </row>
    <row r="3450" spans="4:4">
      <c r="D3450" s="191"/>
    </row>
    <row r="3451" spans="4:4">
      <c r="D3451" s="191"/>
    </row>
    <row r="3452" spans="4:4">
      <c r="D3452" s="191"/>
    </row>
    <row r="3453" spans="4:4">
      <c r="D3453" s="191"/>
    </row>
    <row r="3454" spans="4:4">
      <c r="D3454" s="191"/>
    </row>
    <row r="3455" spans="4:4">
      <c r="D3455" s="191"/>
    </row>
    <row r="3456" spans="4:4">
      <c r="D3456" s="191"/>
    </row>
    <row r="3457" spans="4:4">
      <c r="D3457" s="191"/>
    </row>
    <row r="3458" spans="4:4">
      <c r="D3458" s="191"/>
    </row>
    <row r="3459" spans="4:4">
      <c r="D3459" s="191"/>
    </row>
    <row r="3460" spans="4:4">
      <c r="D3460" s="191"/>
    </row>
    <row r="3461" spans="4:4">
      <c r="D3461" s="191"/>
    </row>
    <row r="3462" spans="4:4">
      <c r="D3462" s="191"/>
    </row>
    <row r="3463" spans="4:4">
      <c r="D3463" s="191"/>
    </row>
    <row r="3464" spans="4:4">
      <c r="D3464" s="191"/>
    </row>
    <row r="3465" spans="4:4">
      <c r="D3465" s="191"/>
    </row>
    <row r="3466" spans="4:4">
      <c r="D3466" s="191"/>
    </row>
    <row r="3467" spans="4:4">
      <c r="D3467" s="191"/>
    </row>
    <row r="3468" spans="4:4">
      <c r="D3468" s="191"/>
    </row>
    <row r="3469" spans="4:4">
      <c r="D3469" s="191"/>
    </row>
    <row r="3470" spans="4:4">
      <c r="D3470" s="191"/>
    </row>
    <row r="3471" spans="4:4">
      <c r="D3471" s="191"/>
    </row>
    <row r="3472" spans="4:4">
      <c r="D3472" s="191"/>
    </row>
    <row r="3473" spans="4:4">
      <c r="D3473" s="191"/>
    </row>
    <row r="3474" spans="4:4">
      <c r="D3474" s="191"/>
    </row>
    <row r="3475" spans="4:4">
      <c r="D3475" s="191"/>
    </row>
    <row r="3476" spans="4:4">
      <c r="D3476" s="191"/>
    </row>
    <row r="3477" spans="4:4">
      <c r="D3477" s="191"/>
    </row>
    <row r="3478" spans="4:4">
      <c r="D3478" s="191"/>
    </row>
    <row r="3479" spans="4:4">
      <c r="D3479" s="191"/>
    </row>
    <row r="3480" spans="4:4">
      <c r="D3480" s="191"/>
    </row>
    <row r="3481" spans="4:4">
      <c r="D3481" s="191"/>
    </row>
    <row r="3482" spans="4:4">
      <c r="D3482" s="191"/>
    </row>
    <row r="3483" spans="4:4">
      <c r="D3483" s="191"/>
    </row>
    <row r="3484" spans="4:4">
      <c r="D3484" s="191"/>
    </row>
    <row r="3485" spans="4:4">
      <c r="D3485" s="191"/>
    </row>
    <row r="3486" spans="4:4">
      <c r="D3486" s="191"/>
    </row>
    <row r="3487" spans="4:4">
      <c r="D3487" s="191"/>
    </row>
    <row r="3488" spans="4:4">
      <c r="D3488" s="191"/>
    </row>
    <row r="3489" spans="4:4">
      <c r="D3489" s="191"/>
    </row>
    <row r="3490" spans="4:4">
      <c r="D3490" s="191"/>
    </row>
    <row r="3491" spans="4:4">
      <c r="D3491" s="191"/>
    </row>
    <row r="3492" spans="4:4">
      <c r="D3492" s="191"/>
    </row>
    <row r="3493" spans="4:4">
      <c r="D3493" s="191"/>
    </row>
    <row r="3494" spans="4:4">
      <c r="D3494" s="191"/>
    </row>
    <row r="3495" spans="4:4">
      <c r="D3495" s="191"/>
    </row>
    <row r="3496" spans="4:4">
      <c r="D3496" s="191"/>
    </row>
    <row r="3497" spans="4:4">
      <c r="D3497" s="191"/>
    </row>
    <row r="3498" spans="4:4">
      <c r="D3498" s="191"/>
    </row>
    <row r="3499" spans="4:4">
      <c r="D3499" s="191"/>
    </row>
    <row r="3500" spans="4:4">
      <c r="D3500" s="191"/>
    </row>
    <row r="3501" spans="4:4">
      <c r="D3501" s="191"/>
    </row>
    <row r="3502" spans="4:4">
      <c r="D3502" s="191"/>
    </row>
    <row r="3503" spans="4:4">
      <c r="D3503" s="191"/>
    </row>
    <row r="3504" spans="4:4">
      <c r="D3504" s="191"/>
    </row>
    <row r="3505" spans="4:4">
      <c r="D3505" s="191"/>
    </row>
    <row r="3506" spans="4:4">
      <c r="D3506" s="191"/>
    </row>
    <row r="3507" spans="4:4">
      <c r="D3507" s="191"/>
    </row>
    <row r="3508" spans="4:4">
      <c r="D3508" s="191"/>
    </row>
    <row r="3509" spans="4:4">
      <c r="D3509" s="191"/>
    </row>
    <row r="3510" spans="4:4">
      <c r="D3510" s="191"/>
    </row>
    <row r="3511" spans="4:4">
      <c r="D3511" s="191"/>
    </row>
    <row r="3512" spans="4:4">
      <c r="D3512" s="191"/>
    </row>
    <row r="3513" spans="4:4">
      <c r="D3513" s="191"/>
    </row>
    <row r="3514" spans="4:4">
      <c r="D3514" s="191"/>
    </row>
    <row r="3515" spans="4:4">
      <c r="D3515" s="191"/>
    </row>
    <row r="3516" spans="4:4">
      <c r="D3516" s="191"/>
    </row>
    <row r="3517" spans="4:4">
      <c r="D3517" s="191"/>
    </row>
    <row r="3518" spans="4:4">
      <c r="D3518" s="191"/>
    </row>
    <row r="3519" spans="4:4">
      <c r="D3519" s="191"/>
    </row>
    <row r="3520" spans="4:4">
      <c r="D3520" s="191"/>
    </row>
    <row r="3521" spans="4:4">
      <c r="D3521" s="191"/>
    </row>
    <row r="3522" spans="4:4">
      <c r="D3522" s="191"/>
    </row>
    <row r="3523" spans="4:4">
      <c r="D3523" s="191"/>
    </row>
    <row r="3524" spans="4:4">
      <c r="D3524" s="191"/>
    </row>
    <row r="3525" spans="4:4">
      <c r="D3525" s="191"/>
    </row>
    <row r="3526" spans="4:4">
      <c r="D3526" s="191"/>
    </row>
    <row r="3527" spans="4:4">
      <c r="D3527" s="191"/>
    </row>
    <row r="3528" spans="4:4">
      <c r="D3528" s="191"/>
    </row>
    <row r="3529" spans="4:4">
      <c r="D3529" s="191"/>
    </row>
    <row r="3530" spans="4:4">
      <c r="D3530" s="191"/>
    </row>
    <row r="3531" spans="4:4">
      <c r="D3531" s="191"/>
    </row>
    <row r="3532" spans="4:4">
      <c r="D3532" s="191"/>
    </row>
    <row r="3533" spans="4:4">
      <c r="D3533" s="191"/>
    </row>
    <row r="3534" spans="4:4">
      <c r="D3534" s="191"/>
    </row>
    <row r="3535" spans="4:4">
      <c r="D3535" s="191"/>
    </row>
    <row r="3536" spans="4:4">
      <c r="D3536" s="191"/>
    </row>
    <row r="3537" spans="4:4">
      <c r="D3537" s="191"/>
    </row>
    <row r="3538" spans="4:4">
      <c r="D3538" s="191"/>
    </row>
    <row r="3539" spans="4:4">
      <c r="D3539" s="191"/>
    </row>
    <row r="3540" spans="4:4">
      <c r="D3540" s="191"/>
    </row>
    <row r="3541" spans="4:4">
      <c r="D3541" s="191"/>
    </row>
    <row r="3542" spans="4:4">
      <c r="D3542" s="191"/>
    </row>
    <row r="3543" spans="4:4">
      <c r="D3543" s="191"/>
    </row>
    <row r="3544" spans="4:4">
      <c r="D3544" s="191"/>
    </row>
    <row r="3545" spans="4:4">
      <c r="D3545" s="191"/>
    </row>
    <row r="3546" spans="4:4">
      <c r="D3546" s="191"/>
    </row>
    <row r="3547" spans="4:4">
      <c r="D3547" s="191"/>
    </row>
    <row r="3548" spans="4:4">
      <c r="D3548" s="191"/>
    </row>
    <row r="3549" spans="4:4">
      <c r="D3549" s="191"/>
    </row>
    <row r="3550" spans="4:4">
      <c r="D3550" s="191"/>
    </row>
    <row r="3551" spans="4:4">
      <c r="D3551" s="191"/>
    </row>
    <row r="3552" spans="4:4">
      <c r="D3552" s="191"/>
    </row>
    <row r="3553" spans="4:4">
      <c r="D3553" s="191"/>
    </row>
    <row r="3554" spans="4:4">
      <c r="D3554" s="191"/>
    </row>
    <row r="3555" spans="4:4">
      <c r="D3555" s="191"/>
    </row>
    <row r="3556" spans="4:4">
      <c r="D3556" s="191"/>
    </row>
    <row r="3557" spans="4:4">
      <c r="D3557" s="191"/>
    </row>
    <row r="3558" spans="4:4">
      <c r="D3558" s="191"/>
    </row>
    <row r="3559" spans="4:4">
      <c r="D3559" s="191"/>
    </row>
    <row r="3560" spans="4:4">
      <c r="D3560" s="191"/>
    </row>
    <row r="3561" spans="4:4">
      <c r="D3561" s="191"/>
    </row>
    <row r="3562" spans="4:4">
      <c r="D3562" s="191"/>
    </row>
    <row r="3563" spans="4:4">
      <c r="D3563" s="191"/>
    </row>
    <row r="3564" spans="4:4">
      <c r="D3564" s="191"/>
    </row>
    <row r="3565" spans="4:4">
      <c r="D3565" s="191"/>
    </row>
    <row r="3566" spans="4:4">
      <c r="D3566" s="191"/>
    </row>
    <row r="3567" spans="4:4">
      <c r="D3567" s="191"/>
    </row>
    <row r="3568" spans="4:4">
      <c r="D3568" s="191"/>
    </row>
    <row r="3569" spans="4:4">
      <c r="D3569" s="191"/>
    </row>
    <row r="3570" spans="4:4">
      <c r="D3570" s="191"/>
    </row>
    <row r="3571" spans="4:4">
      <c r="D3571" s="191"/>
    </row>
    <row r="3572" spans="4:4">
      <c r="D3572" s="191"/>
    </row>
    <row r="3573" spans="4:4">
      <c r="D3573" s="191"/>
    </row>
    <row r="3574" spans="4:4">
      <c r="D3574" s="191"/>
    </row>
    <row r="3575" spans="4:4">
      <c r="D3575" s="191"/>
    </row>
    <row r="3576" spans="4:4">
      <c r="D3576" s="191"/>
    </row>
    <row r="3577" spans="4:4">
      <c r="D3577" s="191"/>
    </row>
    <row r="3578" spans="4:4">
      <c r="D3578" s="191"/>
    </row>
    <row r="3579" spans="4:4">
      <c r="D3579" s="191"/>
    </row>
    <row r="3580" spans="4:4">
      <c r="D3580" s="191"/>
    </row>
    <row r="3581" spans="4:4">
      <c r="D3581" s="191"/>
    </row>
    <row r="3582" spans="4:4">
      <c r="D3582" s="191"/>
    </row>
    <row r="3583" spans="4:4">
      <c r="D3583" s="191"/>
    </row>
    <row r="3584" spans="4:4">
      <c r="D3584" s="191"/>
    </row>
    <row r="3585" spans="4:4">
      <c r="D3585" s="191"/>
    </row>
    <row r="3586" spans="4:4">
      <c r="D3586" s="191"/>
    </row>
    <row r="3587" spans="4:4">
      <c r="D3587" s="191"/>
    </row>
    <row r="3588" spans="4:4">
      <c r="D3588" s="191"/>
    </row>
    <row r="3589" spans="4:4">
      <c r="D3589" s="191"/>
    </row>
    <row r="3590" spans="4:4">
      <c r="D3590" s="191"/>
    </row>
    <row r="3591" spans="4:4">
      <c r="D3591" s="191"/>
    </row>
    <row r="3592" spans="4:4">
      <c r="D3592" s="191"/>
    </row>
    <row r="3593" spans="4:4">
      <c r="D3593" s="191"/>
    </row>
    <row r="3594" spans="4:4">
      <c r="D3594" s="191"/>
    </row>
    <row r="3595" spans="4:4">
      <c r="D3595" s="191"/>
    </row>
    <row r="3596" spans="4:4">
      <c r="D3596" s="191"/>
    </row>
    <row r="3597" spans="4:4">
      <c r="D3597" s="191"/>
    </row>
    <row r="3598" spans="4:4">
      <c r="D3598" s="191"/>
    </row>
    <row r="3599" spans="4:4">
      <c r="D3599" s="191"/>
    </row>
    <row r="3600" spans="4:4">
      <c r="D3600" s="191"/>
    </row>
    <row r="3601" spans="4:4">
      <c r="D3601" s="191"/>
    </row>
    <row r="3602" spans="4:4">
      <c r="D3602" s="191"/>
    </row>
    <row r="3603" spans="4:4">
      <c r="D3603" s="191"/>
    </row>
    <row r="3604" spans="4:4">
      <c r="D3604" s="191"/>
    </row>
    <row r="3605" spans="4:4">
      <c r="D3605" s="191"/>
    </row>
    <row r="3606" spans="4:4">
      <c r="D3606" s="191"/>
    </row>
    <row r="3607" spans="4:4">
      <c r="D3607" s="191"/>
    </row>
    <row r="3608" spans="4:4">
      <c r="D3608" s="191"/>
    </row>
    <row r="3609" spans="4:4">
      <c r="D3609" s="191"/>
    </row>
    <row r="3610" spans="4:4">
      <c r="D3610" s="191"/>
    </row>
    <row r="3611" spans="4:4">
      <c r="D3611" s="191"/>
    </row>
    <row r="3612" spans="4:4">
      <c r="D3612" s="191"/>
    </row>
    <row r="3613" spans="4:4">
      <c r="D3613" s="191"/>
    </row>
    <row r="3614" spans="4:4">
      <c r="D3614" s="191"/>
    </row>
    <row r="3615" spans="4:4">
      <c r="D3615" s="191"/>
    </row>
    <row r="3616" spans="4:4">
      <c r="D3616" s="191"/>
    </row>
    <row r="3617" spans="4:4">
      <c r="D3617" s="191"/>
    </row>
    <row r="3618" spans="4:4">
      <c r="D3618" s="191"/>
    </row>
    <row r="3619" spans="4:4">
      <c r="D3619" s="191"/>
    </row>
    <row r="3620" spans="4:4">
      <c r="D3620" s="191"/>
    </row>
    <row r="3621" spans="4:4">
      <c r="D3621" s="191"/>
    </row>
    <row r="3622" spans="4:4">
      <c r="D3622" s="191"/>
    </row>
    <row r="3623" spans="4:4">
      <c r="D3623" s="191"/>
    </row>
    <row r="3624" spans="4:4">
      <c r="D3624" s="191"/>
    </row>
    <row r="3625" spans="4:4">
      <c r="D3625" s="191"/>
    </row>
    <row r="3626" spans="4:4">
      <c r="D3626" s="191"/>
    </row>
    <row r="3627" spans="4:4">
      <c r="D3627" s="191"/>
    </row>
    <row r="3628" spans="4:4">
      <c r="D3628" s="191"/>
    </row>
    <row r="3629" spans="4:4">
      <c r="D3629" s="191"/>
    </row>
    <row r="3630" spans="4:4">
      <c r="D3630" s="191"/>
    </row>
    <row r="3631" spans="4:4">
      <c r="D3631" s="191"/>
    </row>
    <row r="3632" spans="4:4">
      <c r="D3632" s="191"/>
    </row>
    <row r="3633" spans="4:4">
      <c r="D3633" s="191"/>
    </row>
    <row r="3634" spans="4:4">
      <c r="D3634" s="191"/>
    </row>
    <row r="3635" spans="4:4">
      <c r="D3635" s="191"/>
    </row>
    <row r="3636" spans="4:4">
      <c r="D3636" s="191"/>
    </row>
    <row r="3637" spans="4:4">
      <c r="D3637" s="191"/>
    </row>
    <row r="3638" spans="4:4">
      <c r="D3638" s="191"/>
    </row>
    <row r="3639" spans="4:4">
      <c r="D3639" s="191"/>
    </row>
    <row r="3640" spans="4:4">
      <c r="D3640" s="191"/>
    </row>
    <row r="3641" spans="4:4">
      <c r="D3641" s="191"/>
    </row>
    <row r="3642" spans="4:4">
      <c r="D3642" s="191"/>
    </row>
    <row r="3643" spans="4:4">
      <c r="D3643" s="191"/>
    </row>
    <row r="3644" spans="4:4">
      <c r="D3644" s="191"/>
    </row>
    <row r="3645" spans="4:4">
      <c r="D3645" s="191"/>
    </row>
    <row r="3646" spans="4:4">
      <c r="D3646" s="191"/>
    </row>
    <row r="3647" spans="4:4">
      <c r="D3647" s="191"/>
    </row>
    <row r="3648" spans="4:4">
      <c r="D3648" s="191"/>
    </row>
    <row r="3649" spans="4:4">
      <c r="D3649" s="191"/>
    </row>
    <row r="3650" spans="4:4">
      <c r="D3650" s="191"/>
    </row>
    <row r="3651" spans="4:4">
      <c r="D3651" s="191"/>
    </row>
    <row r="3652" spans="4:4">
      <c r="D3652" s="191"/>
    </row>
    <row r="3653" spans="4:4">
      <c r="D3653" s="191"/>
    </row>
    <row r="3654" spans="4:4">
      <c r="D3654" s="191"/>
    </row>
    <row r="3655" spans="4:4">
      <c r="D3655" s="191"/>
    </row>
    <row r="3656" spans="4:4">
      <c r="D3656" s="191"/>
    </row>
    <row r="3657" spans="4:4">
      <c r="D3657" s="191"/>
    </row>
    <row r="3658" spans="4:4">
      <c r="D3658" s="191"/>
    </row>
    <row r="3659" spans="4:4">
      <c r="D3659" s="191"/>
    </row>
    <row r="3660" spans="4:4">
      <c r="D3660" s="191"/>
    </row>
    <row r="3661" spans="4:4">
      <c r="D3661" s="191"/>
    </row>
    <row r="3662" spans="4:4">
      <c r="D3662" s="191"/>
    </row>
    <row r="3663" spans="4:4">
      <c r="D3663" s="191"/>
    </row>
    <row r="3664" spans="4:4">
      <c r="D3664" s="191"/>
    </row>
    <row r="3665" spans="4:4">
      <c r="D3665" s="191"/>
    </row>
    <row r="3666" spans="4:4">
      <c r="D3666" s="191"/>
    </row>
    <row r="3667" spans="4:4">
      <c r="D3667" s="191"/>
    </row>
    <row r="3668" spans="4:4">
      <c r="D3668" s="191"/>
    </row>
    <row r="3669" spans="4:4">
      <c r="D3669" s="191"/>
    </row>
    <row r="3670" spans="4:4">
      <c r="D3670" s="191"/>
    </row>
    <row r="3671" spans="4:4">
      <c r="D3671" s="191"/>
    </row>
    <row r="3672" spans="4:4">
      <c r="D3672" s="191"/>
    </row>
    <row r="3673" spans="4:4">
      <c r="D3673" s="191"/>
    </row>
    <row r="3674" spans="4:4">
      <c r="D3674" s="191"/>
    </row>
    <row r="3675" spans="4:4">
      <c r="D3675" s="191"/>
    </row>
    <row r="3676" spans="4:4">
      <c r="D3676" s="191"/>
    </row>
    <row r="3677" spans="4:4">
      <c r="D3677" s="191"/>
    </row>
    <row r="3678" spans="4:4">
      <c r="D3678" s="191"/>
    </row>
    <row r="3679" spans="4:4">
      <c r="D3679" s="191"/>
    </row>
    <row r="3680" spans="4:4">
      <c r="D3680" s="191"/>
    </row>
    <row r="3681" spans="4:4">
      <c r="D3681" s="191"/>
    </row>
    <row r="3682" spans="4:4">
      <c r="D3682" s="191"/>
    </row>
    <row r="3683" spans="4:4">
      <c r="D3683" s="191"/>
    </row>
    <row r="3684" spans="4:4">
      <c r="D3684" s="191"/>
    </row>
    <row r="3685" spans="4:4">
      <c r="D3685" s="191"/>
    </row>
    <row r="3686" spans="4:4">
      <c r="D3686" s="191"/>
    </row>
    <row r="3687" spans="4:4">
      <c r="D3687" s="191"/>
    </row>
    <row r="3688" spans="4:4">
      <c r="D3688" s="191"/>
    </row>
    <row r="3689" spans="4:4">
      <c r="D3689" s="191"/>
    </row>
    <row r="3690" spans="4:4">
      <c r="D3690" s="191"/>
    </row>
    <row r="3691" spans="4:4">
      <c r="D3691" s="191"/>
    </row>
    <row r="3692" spans="4:4">
      <c r="D3692" s="191"/>
    </row>
    <row r="3693" spans="4:4">
      <c r="D3693" s="191"/>
    </row>
    <row r="3694" spans="4:4">
      <c r="D3694" s="191"/>
    </row>
    <row r="3695" spans="4:4">
      <c r="D3695" s="191"/>
    </row>
    <row r="3696" spans="4:4">
      <c r="D3696" s="191"/>
    </row>
    <row r="3697" spans="4:4">
      <c r="D3697" s="191"/>
    </row>
    <row r="3698" spans="4:4">
      <c r="D3698" s="191"/>
    </row>
    <row r="3699" spans="4:4">
      <c r="D3699" s="191"/>
    </row>
    <row r="3700" spans="4:4">
      <c r="D3700" s="191"/>
    </row>
    <row r="3701" spans="4:4">
      <c r="D3701" s="191"/>
    </row>
    <row r="3702" spans="4:4">
      <c r="D3702" s="191"/>
    </row>
    <row r="3703" spans="4:4">
      <c r="D3703" s="191"/>
    </row>
    <row r="3704" spans="4:4">
      <c r="D3704" s="191"/>
    </row>
    <row r="3705" spans="4:4">
      <c r="D3705" s="191"/>
    </row>
    <row r="3706" spans="4:4">
      <c r="D3706" s="191"/>
    </row>
    <row r="3707" spans="4:4">
      <c r="D3707" s="191"/>
    </row>
    <row r="3708" spans="4:4">
      <c r="D3708" s="191"/>
    </row>
    <row r="3709" spans="4:4">
      <c r="D3709" s="191"/>
    </row>
    <row r="3710" spans="4:4">
      <c r="D3710" s="191"/>
    </row>
    <row r="3711" spans="4:4">
      <c r="D3711" s="191"/>
    </row>
    <row r="3712" spans="4:4">
      <c r="D3712" s="191"/>
    </row>
    <row r="3713" spans="4:4">
      <c r="D3713" s="191"/>
    </row>
    <row r="3714" spans="4:4">
      <c r="D3714" s="191"/>
    </row>
    <row r="3715" spans="4:4">
      <c r="D3715" s="191"/>
    </row>
    <row r="3716" spans="4:4">
      <c r="D3716" s="191"/>
    </row>
    <row r="3717" spans="4:4">
      <c r="D3717" s="191"/>
    </row>
    <row r="3718" spans="4:4">
      <c r="D3718" s="191"/>
    </row>
    <row r="3719" spans="4:4">
      <c r="D3719" s="191"/>
    </row>
    <row r="3720" spans="4:4">
      <c r="D3720" s="191"/>
    </row>
    <row r="3721" spans="4:4">
      <c r="D3721" s="191"/>
    </row>
    <row r="3722" spans="4:4">
      <c r="D3722" s="191"/>
    </row>
    <row r="3723" spans="4:4">
      <c r="D3723" s="191"/>
    </row>
    <row r="3724" spans="4:4">
      <c r="D3724" s="191"/>
    </row>
    <row r="3725" spans="4:4">
      <c r="D3725" s="191"/>
    </row>
    <row r="3726" spans="4:4">
      <c r="D3726" s="191"/>
    </row>
    <row r="3727" spans="4:4">
      <c r="D3727" s="191"/>
    </row>
    <row r="3728" spans="4:4">
      <c r="D3728" s="191"/>
    </row>
    <row r="3729" spans="4:4">
      <c r="D3729" s="191"/>
    </row>
    <row r="3730" spans="4:4">
      <c r="D3730" s="191"/>
    </row>
    <row r="3731" spans="4:4">
      <c r="D3731" s="191"/>
    </row>
    <row r="3732" spans="4:4">
      <c r="D3732" s="191"/>
    </row>
    <row r="3733" spans="4:4">
      <c r="D3733" s="191"/>
    </row>
    <row r="3734" spans="4:4">
      <c r="D3734" s="191"/>
    </row>
    <row r="3735" spans="4:4">
      <c r="D3735" s="191"/>
    </row>
    <row r="3736" spans="4:4">
      <c r="D3736" s="191"/>
    </row>
    <row r="3737" spans="4:4">
      <c r="D3737" s="191"/>
    </row>
    <row r="3738" spans="4:4">
      <c r="D3738" s="191"/>
    </row>
    <row r="3739" spans="4:4">
      <c r="D3739" s="191"/>
    </row>
    <row r="3740" spans="4:4">
      <c r="D3740" s="191"/>
    </row>
    <row r="3741" spans="4:4">
      <c r="D3741" s="191"/>
    </row>
    <row r="3742" spans="4:4">
      <c r="D3742" s="191"/>
    </row>
    <row r="3743" spans="4:4">
      <c r="D3743" s="191"/>
    </row>
    <row r="3744" spans="4:4">
      <c r="D3744" s="191"/>
    </row>
    <row r="3745" spans="4:4">
      <c r="D3745" s="191"/>
    </row>
    <row r="3746" spans="4:4">
      <c r="D3746" s="191"/>
    </row>
    <row r="3747" spans="4:4">
      <c r="D3747" s="191"/>
    </row>
    <row r="3748" spans="4:4">
      <c r="D3748" s="191"/>
    </row>
    <row r="3749" spans="4:4">
      <c r="D3749" s="191"/>
    </row>
    <row r="3750" spans="4:4">
      <c r="D3750" s="191"/>
    </row>
    <row r="3751" spans="4:4">
      <c r="D3751" s="191"/>
    </row>
    <row r="3752" spans="4:4">
      <c r="D3752" s="191"/>
    </row>
    <row r="3753" spans="4:4">
      <c r="D3753" s="191"/>
    </row>
    <row r="3754" spans="4:4">
      <c r="D3754" s="191"/>
    </row>
    <row r="3755" spans="4:4">
      <c r="D3755" s="191"/>
    </row>
    <row r="3756" spans="4:4">
      <c r="D3756" s="191"/>
    </row>
    <row r="3757" spans="4:4">
      <c r="D3757" s="191"/>
    </row>
    <row r="3758" spans="4:4">
      <c r="D3758" s="191"/>
    </row>
    <row r="3759" spans="4:4">
      <c r="D3759" s="191"/>
    </row>
    <row r="3760" spans="4:4">
      <c r="D3760" s="191"/>
    </row>
    <row r="3761" spans="4:4">
      <c r="D3761" s="191"/>
    </row>
    <row r="3762" spans="4:4">
      <c r="D3762" s="191"/>
    </row>
    <row r="3763" spans="4:4">
      <c r="D3763" s="191"/>
    </row>
    <row r="3764" spans="4:4">
      <c r="D3764" s="191"/>
    </row>
    <row r="3765" spans="4:4">
      <c r="D3765" s="191"/>
    </row>
    <row r="3766" spans="4:4">
      <c r="D3766" s="191"/>
    </row>
    <row r="3767" spans="4:4">
      <c r="D3767" s="191"/>
    </row>
    <row r="3768" spans="4:4">
      <c r="D3768" s="191"/>
    </row>
    <row r="3769" spans="4:4">
      <c r="D3769" s="191"/>
    </row>
    <row r="3770" spans="4:4">
      <c r="D3770" s="191"/>
    </row>
    <row r="3771" spans="4:4">
      <c r="D3771" s="191"/>
    </row>
    <row r="3772" spans="4:4">
      <c r="D3772" s="191"/>
    </row>
    <row r="3773" spans="4:4">
      <c r="D3773" s="191"/>
    </row>
    <row r="3774" spans="4:4">
      <c r="D3774" s="191"/>
    </row>
    <row r="3775" spans="4:4">
      <c r="D3775" s="191"/>
    </row>
    <row r="3776" spans="4:4">
      <c r="D3776" s="191"/>
    </row>
    <row r="3777" spans="4:4">
      <c r="D3777" s="191"/>
    </row>
    <row r="3778" spans="4:4">
      <c r="D3778" s="191"/>
    </row>
    <row r="3779" spans="4:4">
      <c r="D3779" s="191"/>
    </row>
    <row r="3780" spans="4:4">
      <c r="D3780" s="191"/>
    </row>
    <row r="3781" spans="4:4">
      <c r="D3781" s="191"/>
    </row>
    <row r="3782" spans="4:4">
      <c r="D3782" s="191"/>
    </row>
    <row r="3783" spans="4:4">
      <c r="D3783" s="191"/>
    </row>
    <row r="3784" spans="4:4">
      <c r="D3784" s="191"/>
    </row>
    <row r="3785" spans="4:4">
      <c r="D3785" s="191"/>
    </row>
    <row r="3786" spans="4:4">
      <c r="D3786" s="191"/>
    </row>
    <row r="3787" spans="4:4">
      <c r="D3787" s="191"/>
    </row>
    <row r="3788" spans="4:4">
      <c r="D3788" s="191"/>
    </row>
    <row r="3789" spans="4:4">
      <c r="D3789" s="191"/>
    </row>
    <row r="3790" spans="4:4">
      <c r="D3790" s="191"/>
    </row>
    <row r="3791" spans="4:4">
      <c r="D3791" s="191"/>
    </row>
    <row r="3792" spans="4:4">
      <c r="D3792" s="191"/>
    </row>
    <row r="3793" spans="4:4">
      <c r="D3793" s="191"/>
    </row>
    <row r="3794" spans="4:4">
      <c r="D3794" s="191"/>
    </row>
    <row r="3795" spans="4:4">
      <c r="D3795" s="191"/>
    </row>
    <row r="3796" spans="4:4">
      <c r="D3796" s="191"/>
    </row>
    <row r="3797" spans="4:4">
      <c r="D3797" s="191"/>
    </row>
    <row r="3798" spans="4:4">
      <c r="D3798" s="191"/>
    </row>
    <row r="3799" spans="4:4">
      <c r="D3799" s="191"/>
    </row>
    <row r="3800" spans="4:4">
      <c r="D3800" s="191"/>
    </row>
    <row r="3801" spans="4:4">
      <c r="D3801" s="191"/>
    </row>
    <row r="3802" spans="4:4">
      <c r="D3802" s="191"/>
    </row>
    <row r="3803" spans="4:4">
      <c r="D3803" s="191"/>
    </row>
    <row r="3804" spans="4:4">
      <c r="D3804" s="191"/>
    </row>
    <row r="3805" spans="4:4">
      <c r="D3805" s="191"/>
    </row>
    <row r="3806" spans="4:4">
      <c r="D3806" s="191"/>
    </row>
    <row r="3807" spans="4:4">
      <c r="D3807" s="191"/>
    </row>
    <row r="3808" spans="4:4">
      <c r="D3808" s="191"/>
    </row>
    <row r="3809" spans="4:4">
      <c r="D3809" s="191"/>
    </row>
    <row r="3810" spans="4:4">
      <c r="D3810" s="191"/>
    </row>
    <row r="3811" spans="4:4">
      <c r="D3811" s="191"/>
    </row>
    <row r="3812" spans="4:4">
      <c r="D3812" s="191"/>
    </row>
    <row r="3813" spans="4:4">
      <c r="D3813" s="191"/>
    </row>
    <row r="3814" spans="4:4">
      <c r="D3814" s="191"/>
    </row>
    <row r="3815" spans="4:4">
      <c r="D3815" s="191"/>
    </row>
    <row r="3816" spans="4:4">
      <c r="D3816" s="191"/>
    </row>
    <row r="3817" spans="4:4">
      <c r="D3817" s="191"/>
    </row>
    <row r="3818" spans="4:4">
      <c r="D3818" s="191"/>
    </row>
    <row r="3819" spans="4:4">
      <c r="D3819" s="191"/>
    </row>
    <row r="3820" spans="4:4">
      <c r="D3820" s="191"/>
    </row>
    <row r="3821" spans="4:4">
      <c r="D3821" s="191"/>
    </row>
    <row r="3822" spans="4:4">
      <c r="D3822" s="191"/>
    </row>
    <row r="3823" spans="4:4">
      <c r="D3823" s="191"/>
    </row>
    <row r="3824" spans="4:4">
      <c r="D3824" s="191"/>
    </row>
    <row r="3825" spans="4:4">
      <c r="D3825" s="191"/>
    </row>
    <row r="3826" spans="4:4">
      <c r="D3826" s="191"/>
    </row>
    <row r="3827" spans="4:4">
      <c r="D3827" s="191"/>
    </row>
    <row r="3828" spans="4:4">
      <c r="D3828" s="191"/>
    </row>
    <row r="3829" spans="4:4">
      <c r="D3829" s="191"/>
    </row>
    <row r="3830" spans="4:4">
      <c r="D3830" s="191"/>
    </row>
    <row r="3831" spans="4:4">
      <c r="D3831" s="191"/>
    </row>
    <row r="3832" spans="4:4">
      <c r="D3832" s="191"/>
    </row>
    <row r="3833" spans="4:4">
      <c r="D3833" s="191"/>
    </row>
    <row r="3834" spans="4:4">
      <c r="D3834" s="191"/>
    </row>
    <row r="3835" spans="4:4">
      <c r="D3835" s="191"/>
    </row>
    <row r="3836" spans="4:4">
      <c r="D3836" s="191"/>
    </row>
    <row r="3837" spans="4:4">
      <c r="D3837" s="191"/>
    </row>
    <row r="3838" spans="4:4">
      <c r="D3838" s="191"/>
    </row>
    <row r="3839" spans="4:4">
      <c r="D3839" s="191"/>
    </row>
    <row r="3840" spans="4:4">
      <c r="D3840" s="191"/>
    </row>
    <row r="3841" spans="4:4">
      <c r="D3841" s="191"/>
    </row>
    <row r="3842" spans="4:4">
      <c r="D3842" s="191"/>
    </row>
    <row r="3843" spans="4:4">
      <c r="D3843" s="191"/>
    </row>
    <row r="3844" spans="4:4">
      <c r="D3844" s="191"/>
    </row>
    <row r="3845" spans="4:4">
      <c r="D3845" s="191"/>
    </row>
    <row r="3846" spans="4:4">
      <c r="D3846" s="191"/>
    </row>
    <row r="3847" spans="4:4">
      <c r="D3847" s="191"/>
    </row>
    <row r="3848" spans="4:4">
      <c r="D3848" s="191"/>
    </row>
    <row r="3849" spans="4:4">
      <c r="D3849" s="191"/>
    </row>
    <row r="3850" spans="4:4">
      <c r="D3850" s="191"/>
    </row>
    <row r="3851" spans="4:4">
      <c r="D3851" s="191"/>
    </row>
    <row r="3852" spans="4:4">
      <c r="D3852" s="191"/>
    </row>
    <row r="3853" spans="4:4">
      <c r="D3853" s="191"/>
    </row>
    <row r="3854" spans="4:4">
      <c r="D3854" s="191"/>
    </row>
    <row r="3855" spans="4:4">
      <c r="D3855" s="191"/>
    </row>
    <row r="3856" spans="4:4">
      <c r="D3856" s="191"/>
    </row>
    <row r="3857" spans="4:4">
      <c r="D3857" s="191"/>
    </row>
    <row r="3858" spans="4:4">
      <c r="D3858" s="191"/>
    </row>
    <row r="3859" spans="4:4">
      <c r="D3859" s="191"/>
    </row>
    <row r="3860" spans="4:4">
      <c r="D3860" s="191"/>
    </row>
    <row r="3861" spans="4:4">
      <c r="D3861" s="191"/>
    </row>
    <row r="3862" spans="4:4">
      <c r="D3862" s="191"/>
    </row>
    <row r="3863" spans="4:4">
      <c r="D3863" s="191"/>
    </row>
    <row r="3864" spans="4:4">
      <c r="D3864" s="191"/>
    </row>
    <row r="3865" spans="4:4">
      <c r="D3865" s="191"/>
    </row>
    <row r="3866" spans="4:4">
      <c r="D3866" s="191"/>
    </row>
    <row r="3867" spans="4:4">
      <c r="D3867" s="191"/>
    </row>
    <row r="3868" spans="4:4">
      <c r="D3868" s="191"/>
    </row>
    <row r="3869" spans="4:4">
      <c r="D3869" s="191"/>
    </row>
    <row r="3870" spans="4:4">
      <c r="D3870" s="191"/>
    </row>
    <row r="3871" spans="4:4">
      <c r="D3871" s="191"/>
    </row>
    <row r="3872" spans="4:4">
      <c r="D3872" s="191"/>
    </row>
    <row r="3873" spans="4:4">
      <c r="D3873" s="191"/>
    </row>
    <row r="3874" spans="4:4">
      <c r="D3874" s="191"/>
    </row>
    <row r="3875" spans="4:4">
      <c r="D3875" s="191"/>
    </row>
    <row r="3876" spans="4:4">
      <c r="D3876" s="191"/>
    </row>
    <row r="3877" spans="4:4">
      <c r="D3877" s="191"/>
    </row>
    <row r="3878" spans="4:4">
      <c r="D3878" s="191"/>
    </row>
    <row r="3879" spans="4:4">
      <c r="D3879" s="191"/>
    </row>
    <row r="3880" spans="4:4">
      <c r="D3880" s="191"/>
    </row>
    <row r="3881" spans="4:4">
      <c r="D3881" s="191"/>
    </row>
    <row r="3882" spans="4:4">
      <c r="D3882" s="191"/>
    </row>
    <row r="3883" spans="4:4">
      <c r="D3883" s="191"/>
    </row>
    <row r="3884" spans="4:4">
      <c r="D3884" s="191"/>
    </row>
    <row r="3885" spans="4:4">
      <c r="D3885" s="191"/>
    </row>
    <row r="3886" spans="4:4">
      <c r="D3886" s="191"/>
    </row>
    <row r="3887" spans="4:4">
      <c r="D3887" s="191"/>
    </row>
    <row r="3888" spans="4:4">
      <c r="D3888" s="191"/>
    </row>
    <row r="3889" spans="4:4">
      <c r="D3889" s="191"/>
    </row>
    <row r="3890" spans="4:4">
      <c r="D3890" s="191"/>
    </row>
    <row r="3891" spans="4:4">
      <c r="D3891" s="191"/>
    </row>
    <row r="3892" spans="4:4">
      <c r="D3892" s="191"/>
    </row>
    <row r="3893" spans="4:4">
      <c r="D3893" s="191"/>
    </row>
    <row r="3894" spans="4:4">
      <c r="D3894" s="191"/>
    </row>
    <row r="3895" spans="4:4">
      <c r="D3895" s="191"/>
    </row>
    <row r="3896" spans="4:4">
      <c r="D3896" s="191"/>
    </row>
    <row r="3897" spans="4:4">
      <c r="D3897" s="191"/>
    </row>
    <row r="3898" spans="4:4">
      <c r="D3898" s="191"/>
    </row>
    <row r="3899" spans="4:4">
      <c r="D3899" s="191"/>
    </row>
    <row r="3900" spans="4:4">
      <c r="D3900" s="191"/>
    </row>
    <row r="3901" spans="4:4">
      <c r="D3901" s="191"/>
    </row>
    <row r="3902" spans="4:4">
      <c r="D3902" s="191"/>
    </row>
    <row r="3903" spans="4:4">
      <c r="D3903" s="191"/>
    </row>
    <row r="3904" spans="4:4">
      <c r="D3904" s="191"/>
    </row>
    <row r="3905" spans="4:4">
      <c r="D3905" s="191"/>
    </row>
    <row r="3906" spans="4:4">
      <c r="D3906" s="191"/>
    </row>
    <row r="3907" spans="4:4">
      <c r="D3907" s="191"/>
    </row>
    <row r="3908" spans="4:4">
      <c r="D3908" s="191"/>
    </row>
    <row r="3909" spans="4:4">
      <c r="D3909" s="191"/>
    </row>
    <row r="3910" spans="4:4">
      <c r="D3910" s="191"/>
    </row>
    <row r="3911" spans="4:4">
      <c r="D3911" s="191"/>
    </row>
    <row r="3912" spans="4:4">
      <c r="D3912" s="191"/>
    </row>
    <row r="3913" spans="4:4">
      <c r="D3913" s="191"/>
    </row>
    <row r="3914" spans="4:4">
      <c r="D3914" s="191"/>
    </row>
    <row r="3915" spans="4:4">
      <c r="D3915" s="191"/>
    </row>
    <row r="3916" spans="4:4">
      <c r="D3916" s="191"/>
    </row>
    <row r="3917" spans="4:4">
      <c r="D3917" s="191"/>
    </row>
    <row r="3918" spans="4:4">
      <c r="D3918" s="191"/>
    </row>
    <row r="3919" spans="4:4">
      <c r="D3919" s="191"/>
    </row>
    <row r="3920" spans="4:4">
      <c r="D3920" s="191"/>
    </row>
    <row r="3921" spans="4:4">
      <c r="D3921" s="191"/>
    </row>
    <row r="3922" spans="4:4">
      <c r="D3922" s="191"/>
    </row>
    <row r="3923" spans="4:4">
      <c r="D3923" s="191"/>
    </row>
    <row r="3924" spans="4:4">
      <c r="D3924" s="191"/>
    </row>
    <row r="3925" spans="4:4">
      <c r="D3925" s="191"/>
    </row>
    <row r="3926" spans="4:4">
      <c r="D3926" s="191"/>
    </row>
    <row r="3927" spans="4:4">
      <c r="D3927" s="191"/>
    </row>
    <row r="3928" spans="4:4">
      <c r="D3928" s="191"/>
    </row>
    <row r="3929" spans="4:4">
      <c r="D3929" s="191"/>
    </row>
    <row r="3930" spans="4:4">
      <c r="D3930" s="191"/>
    </row>
    <row r="3931" spans="4:4">
      <c r="D3931" s="191"/>
    </row>
    <row r="3932" spans="4:4">
      <c r="D3932" s="191"/>
    </row>
    <row r="3933" spans="4:4">
      <c r="D3933" s="191"/>
    </row>
    <row r="3934" spans="4:4">
      <c r="D3934" s="191"/>
    </row>
    <row r="3935" spans="4:4">
      <c r="D3935" s="191"/>
    </row>
    <row r="3936" spans="4:4">
      <c r="D3936" s="191"/>
    </row>
    <row r="3937" spans="4:4">
      <c r="D3937" s="191"/>
    </row>
    <row r="3938" spans="4:4">
      <c r="D3938" s="191"/>
    </row>
    <row r="3939" spans="4:4">
      <c r="D3939" s="191"/>
    </row>
    <row r="3940" spans="4:4">
      <c r="D3940" s="191"/>
    </row>
    <row r="3941" spans="4:4">
      <c r="D3941" s="191"/>
    </row>
    <row r="3942" spans="4:4">
      <c r="D3942" s="191"/>
    </row>
    <row r="3943" spans="4:4">
      <c r="D3943" s="191"/>
    </row>
    <row r="3944" spans="4:4">
      <c r="D3944" s="191"/>
    </row>
    <row r="3945" spans="4:4">
      <c r="D3945" s="191"/>
    </row>
    <row r="3946" spans="4:4">
      <c r="D3946" s="191"/>
    </row>
    <row r="3947" spans="4:4">
      <c r="D3947" s="191"/>
    </row>
    <row r="3948" spans="4:4">
      <c r="D3948" s="191"/>
    </row>
    <row r="3949" spans="4:4">
      <c r="D3949" s="191"/>
    </row>
    <row r="3950" spans="4:4">
      <c r="D3950" s="191"/>
    </row>
    <row r="3951" spans="4:4">
      <c r="D3951" s="191"/>
    </row>
    <row r="3952" spans="4:4">
      <c r="D3952" s="191"/>
    </row>
    <row r="3953" spans="4:4">
      <c r="D3953" s="191"/>
    </row>
    <row r="3954" spans="4:4">
      <c r="D3954" s="191"/>
    </row>
    <row r="3955" spans="4:4">
      <c r="D3955" s="191"/>
    </row>
    <row r="3956" spans="4:4">
      <c r="D3956" s="191"/>
    </row>
    <row r="3957" spans="4:4">
      <c r="D3957" s="191"/>
    </row>
    <row r="3958" spans="4:4">
      <c r="D3958" s="191"/>
    </row>
    <row r="3959" spans="4:4">
      <c r="D3959" s="191"/>
    </row>
    <row r="3960" spans="4:4">
      <c r="D3960" s="191"/>
    </row>
    <row r="3961" spans="4:4">
      <c r="D3961" s="191"/>
    </row>
    <row r="3962" spans="4:4">
      <c r="D3962" s="191"/>
    </row>
    <row r="3963" spans="4:4">
      <c r="D3963" s="191"/>
    </row>
    <row r="3964" spans="4:4">
      <c r="D3964" s="191"/>
    </row>
    <row r="3965" spans="4:4">
      <c r="D3965" s="191"/>
    </row>
    <row r="3966" spans="4:4">
      <c r="D3966" s="191"/>
    </row>
    <row r="3967" spans="4:4">
      <c r="D3967" s="191"/>
    </row>
    <row r="3968" spans="4:4">
      <c r="D3968" s="191"/>
    </row>
    <row r="3969" spans="4:4">
      <c r="D3969" s="191"/>
    </row>
    <row r="3970" spans="4:4">
      <c r="D3970" s="191"/>
    </row>
    <row r="3971" spans="4:4">
      <c r="D3971" s="191"/>
    </row>
    <row r="3972" spans="4:4">
      <c r="D3972" s="191"/>
    </row>
    <row r="3973" spans="4:4">
      <c r="D3973" s="191"/>
    </row>
    <row r="3974" spans="4:4">
      <c r="D3974" s="191"/>
    </row>
    <row r="3975" spans="4:4">
      <c r="D3975" s="191"/>
    </row>
    <row r="3976" spans="4:4">
      <c r="D3976" s="191"/>
    </row>
    <row r="3977" spans="4:4">
      <c r="D3977" s="191"/>
    </row>
    <row r="3978" spans="4:4">
      <c r="D3978" s="191"/>
    </row>
    <row r="3979" spans="4:4">
      <c r="D3979" s="191"/>
    </row>
    <row r="3980" spans="4:4">
      <c r="D3980" s="191"/>
    </row>
    <row r="3981" spans="4:4">
      <c r="D3981" s="191"/>
    </row>
    <row r="3982" spans="4:4">
      <c r="D3982" s="191"/>
    </row>
    <row r="3983" spans="4:4">
      <c r="D3983" s="191"/>
    </row>
    <row r="3984" spans="4:4">
      <c r="D3984" s="191"/>
    </row>
    <row r="3985" spans="4:4">
      <c r="D3985" s="191"/>
    </row>
    <row r="3986" spans="4:4">
      <c r="D3986" s="191"/>
    </row>
    <row r="3987" spans="4:4">
      <c r="D3987" s="191"/>
    </row>
    <row r="3988" spans="4:4">
      <c r="D3988" s="191"/>
    </row>
    <row r="3989" spans="4:4">
      <c r="D3989" s="191"/>
    </row>
    <row r="3990" spans="4:4">
      <c r="D3990" s="191"/>
    </row>
    <row r="3991" spans="4:4">
      <c r="D3991" s="191"/>
    </row>
    <row r="3992" spans="4:4">
      <c r="D3992" s="191"/>
    </row>
    <row r="3993" spans="4:4">
      <c r="D3993" s="191"/>
    </row>
    <row r="3994" spans="4:4">
      <c r="D3994" s="191"/>
    </row>
    <row r="3995" spans="4:4">
      <c r="D3995" s="191"/>
    </row>
    <row r="3996" spans="4:4">
      <c r="D3996" s="191"/>
    </row>
    <row r="3997" spans="4:4">
      <c r="D3997" s="191"/>
    </row>
    <row r="3998" spans="4:4">
      <c r="D3998" s="191"/>
    </row>
    <row r="3999" spans="4:4">
      <c r="D3999" s="191"/>
    </row>
    <row r="4000" spans="4:4">
      <c r="D4000" s="191"/>
    </row>
    <row r="4001" spans="4:4">
      <c r="D4001" s="191"/>
    </row>
    <row r="4002" spans="4:4">
      <c r="D4002" s="191"/>
    </row>
    <row r="4003" spans="4:4">
      <c r="D4003" s="191"/>
    </row>
    <row r="4004" spans="4:4">
      <c r="D4004" s="191"/>
    </row>
    <row r="4005" spans="4:4">
      <c r="D4005" s="191"/>
    </row>
    <row r="4006" spans="4:4">
      <c r="D4006" s="191"/>
    </row>
    <row r="4007" spans="4:4">
      <c r="D4007" s="191"/>
    </row>
    <row r="4008" spans="4:4">
      <c r="D4008" s="191"/>
    </row>
    <row r="4009" spans="4:4">
      <c r="D4009" s="191"/>
    </row>
    <row r="4010" spans="4:4">
      <c r="D4010" s="191"/>
    </row>
    <row r="4011" spans="4:4">
      <c r="D4011" s="191"/>
    </row>
    <row r="4012" spans="4:4">
      <c r="D4012" s="191"/>
    </row>
    <row r="4013" spans="4:4">
      <c r="D4013" s="191"/>
    </row>
    <row r="4014" spans="4:4">
      <c r="D4014" s="191"/>
    </row>
    <row r="4015" spans="4:4">
      <c r="D4015" s="191"/>
    </row>
    <row r="4016" spans="4:4">
      <c r="D4016" s="191"/>
    </row>
    <row r="4017" spans="4:4">
      <c r="D4017" s="191"/>
    </row>
    <row r="4018" spans="4:4">
      <c r="D4018" s="191"/>
    </row>
    <row r="4019" spans="4:4">
      <c r="D4019" s="191"/>
    </row>
    <row r="4020" spans="4:4">
      <c r="D4020" s="191"/>
    </row>
    <row r="4021" spans="4:4">
      <c r="D4021" s="191"/>
    </row>
    <row r="4022" spans="4:4">
      <c r="D4022" s="191"/>
    </row>
    <row r="4023" spans="4:4">
      <c r="D4023" s="191"/>
    </row>
    <row r="4024" spans="4:4">
      <c r="D4024" s="191"/>
    </row>
    <row r="4025" spans="4:4">
      <c r="D4025" s="191"/>
    </row>
    <row r="4026" spans="4:4">
      <c r="D4026" s="191"/>
    </row>
    <row r="4027" spans="4:4">
      <c r="D4027" s="191"/>
    </row>
    <row r="4028" spans="4:4">
      <c r="D4028" s="191"/>
    </row>
    <row r="4029" spans="4:4">
      <c r="D4029" s="191"/>
    </row>
    <row r="4030" spans="4:4">
      <c r="D4030" s="191"/>
    </row>
    <row r="4031" spans="4:4">
      <c r="D4031" s="191"/>
    </row>
    <row r="4032" spans="4:4">
      <c r="D4032" s="191"/>
    </row>
    <row r="4033" spans="4:4">
      <c r="D4033" s="191"/>
    </row>
    <row r="4034" spans="4:4">
      <c r="D4034" s="191"/>
    </row>
    <row r="4035" spans="4:4">
      <c r="D4035" s="191"/>
    </row>
    <row r="4036" spans="4:4">
      <c r="D4036" s="191"/>
    </row>
    <row r="4037" spans="4:4">
      <c r="D4037" s="191"/>
    </row>
    <row r="4038" spans="4:4">
      <c r="D4038" s="191"/>
    </row>
    <row r="4039" spans="4:4">
      <c r="D4039" s="191"/>
    </row>
    <row r="4040" spans="4:4">
      <c r="D4040" s="191"/>
    </row>
    <row r="4041" spans="4:4">
      <c r="D4041" s="191"/>
    </row>
    <row r="4042" spans="4:4">
      <c r="D4042" s="191"/>
    </row>
    <row r="4043" spans="4:4">
      <c r="D4043" s="191"/>
    </row>
    <row r="4044" spans="4:4">
      <c r="D4044" s="191"/>
    </row>
    <row r="4045" spans="4:4">
      <c r="D4045" s="191"/>
    </row>
    <row r="4046" spans="4:4">
      <c r="D4046" s="191"/>
    </row>
    <row r="4047" spans="4:4">
      <c r="D4047" s="191"/>
    </row>
    <row r="4048" spans="4:4">
      <c r="D4048" s="191"/>
    </row>
    <row r="4049" spans="4:4">
      <c r="D4049" s="191"/>
    </row>
    <row r="4050" spans="4:4">
      <c r="D4050" s="191"/>
    </row>
    <row r="4051" spans="4:4">
      <c r="D4051" s="191"/>
    </row>
    <row r="4052" spans="4:4">
      <c r="D4052" s="191"/>
    </row>
    <row r="4053" spans="4:4">
      <c r="D4053" s="191"/>
    </row>
    <row r="4054" spans="4:4">
      <c r="D4054" s="191"/>
    </row>
    <row r="4055" spans="4:4">
      <c r="D4055" s="191"/>
    </row>
    <row r="4056" spans="4:4">
      <c r="D4056" s="191"/>
    </row>
    <row r="4057" spans="4:4">
      <c r="D4057" s="191"/>
    </row>
    <row r="4058" spans="4:4">
      <c r="D4058" s="191"/>
    </row>
    <row r="4059" spans="4:4">
      <c r="D4059" s="191"/>
    </row>
    <row r="4060" spans="4:4">
      <c r="D4060" s="191"/>
    </row>
    <row r="4061" spans="4:4">
      <c r="D4061" s="191"/>
    </row>
    <row r="4062" spans="4:4">
      <c r="D4062" s="191"/>
    </row>
    <row r="4063" spans="4:4">
      <c r="D4063" s="191"/>
    </row>
    <row r="4064" spans="4:4">
      <c r="D4064" s="191"/>
    </row>
    <row r="4065" spans="4:4">
      <c r="D4065" s="191"/>
    </row>
    <row r="4066" spans="4:4">
      <c r="D4066" s="191"/>
    </row>
    <row r="4067" spans="4:4">
      <c r="D4067" s="191"/>
    </row>
    <row r="4068" spans="4:4">
      <c r="D4068" s="191"/>
    </row>
    <row r="4069" spans="4:4">
      <c r="D4069" s="191"/>
    </row>
    <row r="4070" spans="4:4">
      <c r="D4070" s="191"/>
    </row>
    <row r="4071" spans="4:4">
      <c r="D4071" s="191"/>
    </row>
    <row r="4072" spans="4:4">
      <c r="D4072" s="191"/>
    </row>
    <row r="4073" spans="4:4">
      <c r="D4073" s="191"/>
    </row>
    <row r="4074" spans="4:4">
      <c r="D4074" s="191"/>
    </row>
    <row r="4075" spans="4:4">
      <c r="D4075" s="191"/>
    </row>
    <row r="4076" spans="4:4">
      <c r="D4076" s="191"/>
    </row>
    <row r="4077" spans="4:4">
      <c r="D4077" s="191"/>
    </row>
    <row r="4078" spans="4:4">
      <c r="D4078" s="191"/>
    </row>
    <row r="4079" spans="4:4">
      <c r="D4079" s="191"/>
    </row>
    <row r="4080" spans="4:4">
      <c r="D4080" s="191"/>
    </row>
    <row r="4081" spans="4:4">
      <c r="D4081" s="191"/>
    </row>
    <row r="4082" spans="4:4">
      <c r="D4082" s="191"/>
    </row>
    <row r="4083" spans="4:4">
      <c r="D4083" s="191"/>
    </row>
    <row r="4084" spans="4:4">
      <c r="D4084" s="191"/>
    </row>
    <row r="4085" spans="4:4">
      <c r="D4085" s="191"/>
    </row>
    <row r="4086" spans="4:4">
      <c r="D4086" s="191"/>
    </row>
    <row r="4087" spans="4:4">
      <c r="D4087" s="191"/>
    </row>
    <row r="4088" spans="4:4">
      <c r="D4088" s="191"/>
    </row>
    <row r="4089" spans="4:4">
      <c r="D4089" s="191"/>
    </row>
    <row r="4090" spans="4:4">
      <c r="D4090" s="191"/>
    </row>
    <row r="4091" spans="4:4">
      <c r="D4091" s="191"/>
    </row>
    <row r="4092" spans="4:4">
      <c r="D4092" s="191"/>
    </row>
    <row r="4093" spans="4:4">
      <c r="D4093" s="191"/>
    </row>
    <row r="4094" spans="4:4">
      <c r="D4094" s="191"/>
    </row>
    <row r="4095" spans="4:4">
      <c r="D4095" s="191"/>
    </row>
    <row r="4096" spans="4:4">
      <c r="D4096" s="191"/>
    </row>
    <row r="4097" spans="4:4">
      <c r="D4097" s="191"/>
    </row>
    <row r="4098" spans="4:4">
      <c r="D4098" s="191"/>
    </row>
    <row r="4099" spans="4:4">
      <c r="D4099" s="191"/>
    </row>
    <row r="4100" spans="4:4">
      <c r="D4100" s="191"/>
    </row>
    <row r="4101" spans="4:4">
      <c r="D4101" s="191"/>
    </row>
    <row r="4102" spans="4:4">
      <c r="D4102" s="191"/>
    </row>
    <row r="4103" spans="4:4">
      <c r="D4103" s="191"/>
    </row>
    <row r="4104" spans="4:4">
      <c r="D4104" s="191"/>
    </row>
    <row r="4105" spans="4:4">
      <c r="D4105" s="191"/>
    </row>
    <row r="4106" spans="4:4">
      <c r="D4106" s="191"/>
    </row>
    <row r="4107" spans="4:4">
      <c r="D4107" s="191"/>
    </row>
    <row r="4108" spans="4:4">
      <c r="D4108" s="191"/>
    </row>
    <row r="4109" spans="4:4">
      <c r="D4109" s="191"/>
    </row>
    <row r="4110" spans="4:4">
      <c r="D4110" s="191"/>
    </row>
    <row r="4111" spans="4:4">
      <c r="D4111" s="191"/>
    </row>
    <row r="4112" spans="4:4">
      <c r="D4112" s="191"/>
    </row>
    <row r="4113" spans="4:4">
      <c r="D4113" s="191"/>
    </row>
    <row r="4114" spans="4:4">
      <c r="D4114" s="191"/>
    </row>
    <row r="4115" spans="4:4">
      <c r="D4115" s="191"/>
    </row>
    <row r="4116" spans="4:4">
      <c r="D4116" s="191"/>
    </row>
    <row r="4117" spans="4:4">
      <c r="D4117" s="191"/>
    </row>
    <row r="4118" spans="4:4">
      <c r="D4118" s="191"/>
    </row>
    <row r="4119" spans="4:4">
      <c r="D4119" s="191"/>
    </row>
    <row r="4120" spans="4:4">
      <c r="D4120" s="191"/>
    </row>
    <row r="4121" spans="4:4">
      <c r="D4121" s="191"/>
    </row>
    <row r="4122" spans="4:4">
      <c r="D4122" s="191"/>
    </row>
    <row r="4123" spans="4:4">
      <c r="D4123" s="191"/>
    </row>
    <row r="4124" spans="4:4">
      <c r="D4124" s="191"/>
    </row>
    <row r="4125" spans="4:4">
      <c r="D4125" s="191"/>
    </row>
    <row r="4126" spans="4:4">
      <c r="D4126" s="191"/>
    </row>
    <row r="4127" spans="4:4">
      <c r="D4127" s="191"/>
    </row>
    <row r="4128" spans="4:4">
      <c r="D4128" s="191"/>
    </row>
    <row r="4129" spans="4:4">
      <c r="D4129" s="191"/>
    </row>
    <row r="4130" spans="4:4">
      <c r="D4130" s="191"/>
    </row>
    <row r="4131" spans="4:4">
      <c r="D4131" s="191"/>
    </row>
    <row r="4132" spans="4:4">
      <c r="D4132" s="191"/>
    </row>
    <row r="4133" spans="4:4">
      <c r="D4133" s="191"/>
    </row>
    <row r="4134" spans="4:4">
      <c r="D4134" s="191"/>
    </row>
    <row r="4135" spans="4:4">
      <c r="D4135" s="191"/>
    </row>
    <row r="4136" spans="4:4">
      <c r="D4136" s="191"/>
    </row>
    <row r="4137" spans="4:4">
      <c r="D4137" s="191"/>
    </row>
    <row r="4138" spans="4:4">
      <c r="D4138" s="191"/>
    </row>
    <row r="4139" spans="4:4">
      <c r="D4139" s="191"/>
    </row>
    <row r="4140" spans="4:4">
      <c r="D4140" s="191"/>
    </row>
    <row r="4141" spans="4:4">
      <c r="D4141" s="191"/>
    </row>
    <row r="4142" spans="4:4">
      <c r="D4142" s="191"/>
    </row>
    <row r="4143" spans="4:4">
      <c r="D4143" s="191"/>
    </row>
    <row r="4144" spans="4:4">
      <c r="D4144" s="191"/>
    </row>
    <row r="4145" spans="4:4">
      <c r="D4145" s="191"/>
    </row>
    <row r="4146" spans="4:4">
      <c r="D4146" s="191"/>
    </row>
    <row r="4147" spans="4:4">
      <c r="D4147" s="191"/>
    </row>
    <row r="4148" spans="4:4">
      <c r="D4148" s="191"/>
    </row>
    <row r="4149" spans="4:4">
      <c r="D4149" s="191"/>
    </row>
    <row r="4150" spans="4:4">
      <c r="D4150" s="191"/>
    </row>
    <row r="4151" spans="4:4">
      <c r="D4151" s="191"/>
    </row>
    <row r="4152" spans="4:4">
      <c r="D4152" s="191"/>
    </row>
    <row r="4153" spans="4:4">
      <c r="D4153" s="191"/>
    </row>
    <row r="4154" spans="4:4">
      <c r="D4154" s="191"/>
    </row>
    <row r="4155" spans="4:4">
      <c r="D4155" s="191"/>
    </row>
    <row r="4156" spans="4:4">
      <c r="D4156" s="191"/>
    </row>
    <row r="4157" spans="4:4">
      <c r="D4157" s="191"/>
    </row>
    <row r="4158" spans="4:4">
      <c r="D4158" s="191"/>
    </row>
    <row r="4159" spans="4:4">
      <c r="D4159" s="191"/>
    </row>
    <row r="4160" spans="4:4">
      <c r="D4160" s="191"/>
    </row>
    <row r="4161" spans="4:4">
      <c r="D4161" s="191"/>
    </row>
    <row r="4162" spans="4:4">
      <c r="D4162" s="191"/>
    </row>
    <row r="4163" spans="4:4">
      <c r="D4163" s="191"/>
    </row>
    <row r="4164" spans="4:4">
      <c r="D4164" s="191"/>
    </row>
    <row r="4165" spans="4:4">
      <c r="D4165" s="191"/>
    </row>
    <row r="4166" spans="4:4">
      <c r="D4166" s="191"/>
    </row>
    <row r="4167" spans="4:4">
      <c r="D4167" s="191"/>
    </row>
    <row r="4168" spans="4:4">
      <c r="D4168" s="191"/>
    </row>
    <row r="4169" spans="4:4">
      <c r="D4169" s="191"/>
    </row>
    <row r="4170" spans="4:4">
      <c r="D4170" s="191"/>
    </row>
    <row r="4171" spans="4:4">
      <c r="D4171" s="191"/>
    </row>
    <row r="4172" spans="4:4">
      <c r="D4172" s="191"/>
    </row>
    <row r="4173" spans="4:4">
      <c r="D4173" s="191"/>
    </row>
    <row r="4174" spans="4:4">
      <c r="D4174" s="191"/>
    </row>
    <row r="4175" spans="4:4">
      <c r="D4175" s="191"/>
    </row>
    <row r="4176" spans="4:4">
      <c r="D4176" s="191"/>
    </row>
    <row r="4177" spans="4:4">
      <c r="D4177" s="191"/>
    </row>
    <row r="4178" spans="4:4">
      <c r="D4178" s="191"/>
    </row>
    <row r="4179" spans="4:4">
      <c r="D4179" s="191"/>
    </row>
    <row r="4180" spans="4:4">
      <c r="D4180" s="191"/>
    </row>
    <row r="4181" spans="4:4">
      <c r="D4181" s="191"/>
    </row>
    <row r="4182" spans="4:4">
      <c r="D4182" s="191"/>
    </row>
    <row r="4183" spans="4:4">
      <c r="D4183" s="191"/>
    </row>
    <row r="4184" spans="4:4">
      <c r="D4184" s="191"/>
    </row>
    <row r="4185" spans="4:4">
      <c r="D4185" s="191"/>
    </row>
    <row r="4186" spans="4:4">
      <c r="D4186" s="191"/>
    </row>
    <row r="4187" spans="4:4">
      <c r="D4187" s="191"/>
    </row>
    <row r="4188" spans="4:4">
      <c r="D4188" s="191"/>
    </row>
    <row r="4189" spans="4:4">
      <c r="D4189" s="191"/>
    </row>
    <row r="4190" spans="4:4">
      <c r="D4190" s="191"/>
    </row>
    <row r="4191" spans="4:4">
      <c r="D4191" s="191"/>
    </row>
    <row r="4192" spans="4:4">
      <c r="D4192" s="191"/>
    </row>
    <row r="4193" spans="4:4">
      <c r="D4193" s="191"/>
    </row>
    <row r="4194" spans="4:4">
      <c r="D4194" s="191"/>
    </row>
    <row r="4195" spans="4:4">
      <c r="D4195" s="191"/>
    </row>
    <row r="4196" spans="4:4">
      <c r="D4196" s="191"/>
    </row>
    <row r="4197" spans="4:4">
      <c r="D4197" s="191"/>
    </row>
    <row r="4198" spans="4:4">
      <c r="D4198" s="191"/>
    </row>
    <row r="4199" spans="4:4">
      <c r="D4199" s="191"/>
    </row>
    <row r="4200" spans="4:4">
      <c r="D4200" s="191"/>
    </row>
    <row r="4201" spans="4:4">
      <c r="D4201" s="191"/>
    </row>
    <row r="4202" spans="4:4">
      <c r="D4202" s="191"/>
    </row>
    <row r="4203" spans="4:4">
      <c r="D4203" s="191"/>
    </row>
    <row r="4204" spans="4:4">
      <c r="D4204" s="191"/>
    </row>
    <row r="4205" spans="4:4">
      <c r="D4205" s="191"/>
    </row>
    <row r="4206" spans="4:4">
      <c r="D4206" s="191"/>
    </row>
    <row r="4207" spans="4:4">
      <c r="D4207" s="191"/>
    </row>
    <row r="4208" spans="4:4">
      <c r="D4208" s="191"/>
    </row>
    <row r="4209" spans="4:4">
      <c r="D4209" s="191"/>
    </row>
    <row r="4210" spans="4:4">
      <c r="D4210" s="191"/>
    </row>
    <row r="4211" spans="4:4">
      <c r="D4211" s="191"/>
    </row>
    <row r="4212" spans="4:4">
      <c r="D4212" s="191"/>
    </row>
    <row r="4213" spans="4:4">
      <c r="D4213" s="191"/>
    </row>
    <row r="4214" spans="4:4">
      <c r="D4214" s="191"/>
    </row>
    <row r="4215" spans="4:4">
      <c r="D4215" s="191"/>
    </row>
    <row r="4216" spans="4:4">
      <c r="D4216" s="191"/>
    </row>
    <row r="4217" spans="4:4">
      <c r="D4217" s="191"/>
    </row>
    <row r="4218" spans="4:4">
      <c r="D4218" s="191"/>
    </row>
    <row r="4219" spans="4:4">
      <c r="D4219" s="191"/>
    </row>
    <row r="4220" spans="4:4">
      <c r="D4220" s="191"/>
    </row>
    <row r="4221" spans="4:4">
      <c r="D4221" s="191"/>
    </row>
    <row r="4222" spans="4:4">
      <c r="D4222" s="191"/>
    </row>
    <row r="4223" spans="4:4">
      <c r="D4223" s="191"/>
    </row>
    <row r="4224" spans="4:4">
      <c r="D4224" s="191"/>
    </row>
    <row r="4225" spans="4:4">
      <c r="D4225" s="191"/>
    </row>
    <row r="4226" spans="4:4">
      <c r="D4226" s="191"/>
    </row>
    <row r="4227" spans="4:4">
      <c r="D4227" s="191"/>
    </row>
    <row r="4228" spans="4:4">
      <c r="D4228" s="191"/>
    </row>
    <row r="4229" spans="4:4">
      <c r="D4229" s="191"/>
    </row>
    <row r="4230" spans="4:4">
      <c r="D4230" s="191"/>
    </row>
    <row r="4231" spans="4:4">
      <c r="D4231" s="191"/>
    </row>
    <row r="4232" spans="4:4">
      <c r="D4232" s="191"/>
    </row>
    <row r="4233" spans="4:4">
      <c r="D4233" s="191"/>
    </row>
    <row r="4234" spans="4:4">
      <c r="D4234" s="191"/>
    </row>
    <row r="4235" spans="4:4">
      <c r="D4235" s="191"/>
    </row>
    <row r="4236" spans="4:4">
      <c r="D4236" s="191"/>
    </row>
    <row r="4237" spans="4:4">
      <c r="D4237" s="191"/>
    </row>
    <row r="4238" spans="4:4">
      <c r="D4238" s="191"/>
    </row>
    <row r="4239" spans="4:4">
      <c r="D4239" s="191"/>
    </row>
    <row r="4240" spans="4:4">
      <c r="D4240" s="191"/>
    </row>
    <row r="4241" spans="4:4">
      <c r="D4241" s="191"/>
    </row>
    <row r="4242" spans="4:4">
      <c r="D4242" s="191"/>
    </row>
    <row r="4243" spans="4:4">
      <c r="D4243" s="191"/>
    </row>
    <row r="4244" spans="4:4">
      <c r="D4244" s="191"/>
    </row>
    <row r="4245" spans="4:4">
      <c r="D4245" s="191"/>
    </row>
    <row r="4246" spans="4:4">
      <c r="D4246" s="191"/>
    </row>
    <row r="4247" spans="4:4">
      <c r="D4247" s="191"/>
    </row>
    <row r="4248" spans="4:4">
      <c r="D4248" s="191"/>
    </row>
    <row r="4249" spans="4:4">
      <c r="D4249" s="191"/>
    </row>
    <row r="4250" spans="4:4">
      <c r="D4250" s="191"/>
    </row>
    <row r="4251" spans="4:4">
      <c r="D4251" s="191"/>
    </row>
    <row r="4252" spans="4:4">
      <c r="D4252" s="191"/>
    </row>
    <row r="4253" spans="4:4">
      <c r="D4253" s="191"/>
    </row>
    <row r="4254" spans="4:4">
      <c r="D4254" s="191"/>
    </row>
    <row r="4255" spans="4:4">
      <c r="D4255" s="191"/>
    </row>
    <row r="4256" spans="4:4">
      <c r="D4256" s="191"/>
    </row>
    <row r="4257" spans="4:4">
      <c r="D4257" s="191"/>
    </row>
    <row r="4258" spans="4:4">
      <c r="D4258" s="191"/>
    </row>
    <row r="4259" spans="4:4">
      <c r="D4259" s="191"/>
    </row>
    <row r="4260" spans="4:4">
      <c r="D4260" s="191"/>
    </row>
    <row r="4261" spans="4:4">
      <c r="D4261" s="191"/>
    </row>
    <row r="4262" spans="4:4">
      <c r="D4262" s="191"/>
    </row>
    <row r="4263" spans="4:4">
      <c r="D4263" s="191"/>
    </row>
    <row r="4264" spans="4:4">
      <c r="D4264" s="191"/>
    </row>
    <row r="4265" spans="4:4">
      <c r="D4265" s="191"/>
    </row>
    <row r="4266" spans="4:4">
      <c r="D4266" s="191"/>
    </row>
    <row r="4267" spans="4:4">
      <c r="D4267" s="191"/>
    </row>
    <row r="4268" spans="4:4">
      <c r="D4268" s="191"/>
    </row>
    <row r="4269" spans="4:4">
      <c r="D4269" s="191"/>
    </row>
    <row r="4270" spans="4:4">
      <c r="D4270" s="191"/>
    </row>
    <row r="4271" spans="4:4">
      <c r="D4271" s="191"/>
    </row>
    <row r="4272" spans="4:4">
      <c r="D4272" s="191"/>
    </row>
    <row r="4273" spans="4:4">
      <c r="D4273" s="191"/>
    </row>
    <row r="4274" spans="4:4">
      <c r="D4274" s="191"/>
    </row>
    <row r="4275" spans="4:4">
      <c r="D4275" s="191"/>
    </row>
    <row r="4276" spans="4:4">
      <c r="D4276" s="191"/>
    </row>
    <row r="4277" spans="4:4">
      <c r="D4277" s="191"/>
    </row>
    <row r="4278" spans="4:4">
      <c r="D4278" s="191"/>
    </row>
    <row r="4279" spans="4:4">
      <c r="D4279" s="191"/>
    </row>
    <row r="4280" spans="4:4">
      <c r="D4280" s="191"/>
    </row>
    <row r="4281" spans="4:4">
      <c r="D4281" s="191"/>
    </row>
    <row r="4282" spans="4:4">
      <c r="D4282" s="191"/>
    </row>
    <row r="4283" spans="4:4">
      <c r="D4283" s="191"/>
    </row>
    <row r="4284" spans="4:4">
      <c r="D4284" s="191"/>
    </row>
    <row r="4285" spans="4:4">
      <c r="D4285" s="191"/>
    </row>
    <row r="4286" spans="4:4">
      <c r="D4286" s="191"/>
    </row>
    <row r="4287" spans="4:4">
      <c r="D4287" s="191"/>
    </row>
    <row r="4288" spans="4:4">
      <c r="D4288" s="191"/>
    </row>
    <row r="4289" spans="4:4">
      <c r="D4289" s="191"/>
    </row>
    <row r="4290" spans="4:4">
      <c r="D4290" s="191"/>
    </row>
    <row r="4291" spans="4:4">
      <c r="D4291" s="191"/>
    </row>
    <row r="4292" spans="4:4">
      <c r="D4292" s="191"/>
    </row>
    <row r="4293" spans="4:4">
      <c r="D4293" s="191"/>
    </row>
    <row r="4294" spans="4:4">
      <c r="D4294" s="191"/>
    </row>
    <row r="4295" spans="4:4">
      <c r="D4295" s="191"/>
    </row>
    <row r="4296" spans="4:4">
      <c r="D4296" s="191"/>
    </row>
    <row r="4297" spans="4:4">
      <c r="D4297" s="191"/>
    </row>
    <row r="4298" spans="4:4">
      <c r="D4298" s="191"/>
    </row>
    <row r="4299" spans="4:4">
      <c r="D4299" s="191"/>
    </row>
    <row r="4300" spans="4:4">
      <c r="D4300" s="191"/>
    </row>
    <row r="4301" spans="4:4">
      <c r="D4301" s="191"/>
    </row>
    <row r="4302" spans="4:4">
      <c r="D4302" s="191"/>
    </row>
    <row r="4303" spans="4:4">
      <c r="D4303" s="191"/>
    </row>
    <row r="4304" spans="4:4">
      <c r="D4304" s="191"/>
    </row>
    <row r="4305" spans="4:4">
      <c r="D4305" s="191"/>
    </row>
    <row r="4306" spans="4:4">
      <c r="D4306" s="191"/>
    </row>
    <row r="4307" spans="4:4">
      <c r="D4307" s="191"/>
    </row>
    <row r="4308" spans="4:4">
      <c r="D4308" s="191"/>
    </row>
    <row r="4309" spans="4:4">
      <c r="D4309" s="191"/>
    </row>
    <row r="4310" spans="4:4">
      <c r="D4310" s="191"/>
    </row>
    <row r="4311" spans="4:4">
      <c r="D4311" s="191"/>
    </row>
    <row r="4312" spans="4:4">
      <c r="D4312" s="191"/>
    </row>
    <row r="4313" spans="4:4">
      <c r="D4313" s="191"/>
    </row>
    <row r="4314" spans="4:4">
      <c r="D4314" s="191"/>
    </row>
    <row r="4315" spans="4:4">
      <c r="D4315" s="191"/>
    </row>
    <row r="4316" spans="4:4">
      <c r="D4316" s="191"/>
    </row>
    <row r="4317" spans="4:4">
      <c r="D4317" s="191"/>
    </row>
    <row r="4318" spans="4:4">
      <c r="D4318" s="191"/>
    </row>
    <row r="4319" spans="4:4">
      <c r="D4319" s="191"/>
    </row>
    <row r="4320" spans="4:4">
      <c r="D4320" s="191"/>
    </row>
    <row r="4321" spans="4:4">
      <c r="D4321" s="191"/>
    </row>
    <row r="4322" spans="4:4">
      <c r="D4322" s="191"/>
    </row>
    <row r="4323" spans="4:4">
      <c r="D4323" s="191"/>
    </row>
    <row r="4324" spans="4:4">
      <c r="D4324" s="191"/>
    </row>
    <row r="4325" spans="4:4">
      <c r="D4325" s="191"/>
    </row>
    <row r="4326" spans="4:4">
      <c r="D4326" s="191"/>
    </row>
    <row r="4327" spans="4:4">
      <c r="D4327" s="191"/>
    </row>
    <row r="4328" spans="4:4">
      <c r="D4328" s="191"/>
    </row>
    <row r="4329" spans="4:4">
      <c r="D4329" s="191"/>
    </row>
    <row r="4330" spans="4:4">
      <c r="D4330" s="191"/>
    </row>
    <row r="4331" spans="4:4">
      <c r="D4331" s="191"/>
    </row>
    <row r="4332" spans="4:4">
      <c r="D4332" s="191"/>
    </row>
    <row r="4333" spans="4:4">
      <c r="D4333" s="191"/>
    </row>
    <row r="4334" spans="4:4">
      <c r="D4334" s="191"/>
    </row>
    <row r="4335" spans="4:4">
      <c r="D4335" s="191"/>
    </row>
    <row r="4336" spans="4:4">
      <c r="D4336" s="191"/>
    </row>
    <row r="4337" spans="4:4">
      <c r="D4337" s="191"/>
    </row>
    <row r="4338" spans="4:4">
      <c r="D4338" s="191"/>
    </row>
    <row r="4339" spans="4:4">
      <c r="D4339" s="191"/>
    </row>
    <row r="4340" spans="4:4">
      <c r="D4340" s="191"/>
    </row>
    <row r="4341" spans="4:4">
      <c r="D4341" s="191"/>
    </row>
    <row r="4342" spans="4:4">
      <c r="D4342" s="191"/>
    </row>
    <row r="4343" spans="4:4">
      <c r="D4343" s="191"/>
    </row>
    <row r="4344" spans="4:4">
      <c r="D4344" s="191"/>
    </row>
    <row r="4345" spans="4:4">
      <c r="D4345" s="191"/>
    </row>
    <row r="4346" spans="4:4">
      <c r="D4346" s="191"/>
    </row>
    <row r="4347" spans="4:4">
      <c r="D4347" s="191"/>
    </row>
    <row r="4348" spans="4:4">
      <c r="D4348" s="191"/>
    </row>
    <row r="4349" spans="4:4">
      <c r="D4349" s="191"/>
    </row>
    <row r="4350" spans="4:4">
      <c r="D4350" s="191"/>
    </row>
    <row r="4351" spans="4:4">
      <c r="D4351" s="191"/>
    </row>
    <row r="4352" spans="4:4">
      <c r="D4352" s="191"/>
    </row>
    <row r="4353" spans="4:4">
      <c r="D4353" s="191"/>
    </row>
    <row r="4354" spans="4:4">
      <c r="D4354" s="191"/>
    </row>
    <row r="4355" spans="4:4">
      <c r="D4355" s="191"/>
    </row>
    <row r="4356" spans="4:4">
      <c r="D4356" s="191"/>
    </row>
    <row r="4357" spans="4:4">
      <c r="D4357" s="191"/>
    </row>
    <row r="4358" spans="4:4">
      <c r="D4358" s="191"/>
    </row>
    <row r="4359" spans="4:4">
      <c r="D4359" s="191"/>
    </row>
    <row r="4360" spans="4:4">
      <c r="D4360" s="191"/>
    </row>
    <row r="4361" spans="4:4">
      <c r="D4361" s="191"/>
    </row>
    <row r="4362" spans="4:4">
      <c r="D4362" s="191"/>
    </row>
    <row r="4363" spans="4:4">
      <c r="D4363" s="191"/>
    </row>
    <row r="4364" spans="4:4">
      <c r="D4364" s="191"/>
    </row>
    <row r="4365" spans="4:4">
      <c r="D4365" s="191"/>
    </row>
    <row r="4366" spans="4:4">
      <c r="D4366" s="191"/>
    </row>
    <row r="4367" spans="4:4">
      <c r="D4367" s="191"/>
    </row>
    <row r="4368" spans="4:4">
      <c r="D4368" s="191"/>
    </row>
    <row r="4369" spans="4:4">
      <c r="D4369" s="191"/>
    </row>
    <row r="4370" spans="4:4">
      <c r="D4370" s="191"/>
    </row>
    <row r="4371" spans="4:4">
      <c r="D4371" s="191"/>
    </row>
    <row r="4372" spans="4:4">
      <c r="D4372" s="191"/>
    </row>
    <row r="4373" spans="4:4">
      <c r="D4373" s="191"/>
    </row>
    <row r="4374" spans="4:4">
      <c r="D4374" s="191"/>
    </row>
    <row r="4375" spans="4:4">
      <c r="D4375" s="191"/>
    </row>
    <row r="4376" spans="4:4">
      <c r="D4376" s="191"/>
    </row>
    <row r="4377" spans="4:4">
      <c r="D4377" s="191"/>
    </row>
    <row r="4378" spans="4:4">
      <c r="D4378" s="191"/>
    </row>
    <row r="4379" spans="4:4">
      <c r="D4379" s="191"/>
    </row>
    <row r="4380" spans="4:4">
      <c r="D4380" s="191"/>
    </row>
    <row r="4381" spans="4:4">
      <c r="D4381" s="191"/>
    </row>
    <row r="4382" spans="4:4">
      <c r="D4382" s="191"/>
    </row>
    <row r="4383" spans="4:4">
      <c r="D4383" s="191"/>
    </row>
    <row r="4384" spans="4:4">
      <c r="D4384" s="191"/>
    </row>
    <row r="4385" spans="4:4">
      <c r="D4385" s="191"/>
    </row>
    <row r="4386" spans="4:4">
      <c r="D4386" s="191"/>
    </row>
    <row r="4387" spans="4:4">
      <c r="D4387" s="191"/>
    </row>
    <row r="4388" spans="4:4">
      <c r="D4388" s="191"/>
    </row>
    <row r="4389" spans="4:4">
      <c r="D4389" s="191"/>
    </row>
    <row r="4390" spans="4:4">
      <c r="D4390" s="191"/>
    </row>
    <row r="4391" spans="4:4">
      <c r="D4391" s="191"/>
    </row>
    <row r="4392" spans="4:4">
      <c r="D4392" s="191"/>
    </row>
    <row r="4393" spans="4:4">
      <c r="D4393" s="191"/>
    </row>
    <row r="4394" spans="4:4">
      <c r="D4394" s="191"/>
    </row>
    <row r="4395" spans="4:4">
      <c r="D4395" s="191"/>
    </row>
    <row r="4396" spans="4:4">
      <c r="D4396" s="191"/>
    </row>
    <row r="4397" spans="4:4">
      <c r="D4397" s="191"/>
    </row>
    <row r="4398" spans="4:4">
      <c r="D4398" s="191"/>
    </row>
    <row r="4399" spans="4:4">
      <c r="D4399" s="191"/>
    </row>
    <row r="4400" spans="4:4">
      <c r="D4400" s="191"/>
    </row>
    <row r="4401" spans="4:4">
      <c r="D4401" s="191"/>
    </row>
    <row r="4402" spans="4:4">
      <c r="D4402" s="191"/>
    </row>
    <row r="4403" spans="4:4">
      <c r="D4403" s="191"/>
    </row>
    <row r="4404" spans="4:4">
      <c r="D4404" s="191"/>
    </row>
    <row r="4405" spans="4:4">
      <c r="D4405" s="191"/>
    </row>
    <row r="4406" spans="4:4">
      <c r="D4406" s="191"/>
    </row>
    <row r="4407" spans="4:4">
      <c r="D4407" s="191"/>
    </row>
    <row r="4408" spans="4:4">
      <c r="D4408" s="191"/>
    </row>
    <row r="4409" spans="4:4">
      <c r="D4409" s="191"/>
    </row>
    <row r="4410" spans="4:4">
      <c r="D4410" s="191"/>
    </row>
    <row r="4411" spans="4:4">
      <c r="D4411" s="191"/>
    </row>
    <row r="4412" spans="4:4">
      <c r="D4412" s="191"/>
    </row>
    <row r="4413" spans="4:4">
      <c r="D4413" s="191"/>
    </row>
    <row r="4414" spans="4:4">
      <c r="D4414" s="191"/>
    </row>
    <row r="4415" spans="4:4">
      <c r="D4415" s="191"/>
    </row>
    <row r="4416" spans="4:4">
      <c r="D4416" s="191"/>
    </row>
    <row r="4417" spans="4:4">
      <c r="D4417" s="191"/>
    </row>
    <row r="4418" spans="4:4">
      <c r="D4418" s="191"/>
    </row>
    <row r="4419" spans="4:4">
      <c r="D4419" s="191"/>
    </row>
    <row r="4420" spans="4:4">
      <c r="D4420" s="191"/>
    </row>
    <row r="4421" spans="4:4">
      <c r="D4421" s="191"/>
    </row>
    <row r="4422" spans="4:4">
      <c r="D4422" s="191"/>
    </row>
    <row r="4423" spans="4:4">
      <c r="D4423" s="191"/>
    </row>
    <row r="4424" spans="4:4">
      <c r="D4424" s="191"/>
    </row>
    <row r="4425" spans="4:4">
      <c r="D4425" s="191"/>
    </row>
    <row r="4426" spans="4:4">
      <c r="D4426" s="191"/>
    </row>
    <row r="4427" spans="4:4">
      <c r="D4427" s="191"/>
    </row>
    <row r="4428" spans="4:4">
      <c r="D4428" s="191"/>
    </row>
    <row r="4429" spans="4:4">
      <c r="D4429" s="191"/>
    </row>
    <row r="4430" spans="4:4">
      <c r="D4430" s="191"/>
    </row>
    <row r="4431" spans="4:4">
      <c r="D4431" s="191"/>
    </row>
    <row r="4432" spans="4:4">
      <c r="D4432" s="191"/>
    </row>
    <row r="4433" spans="4:4">
      <c r="D4433" s="191"/>
    </row>
    <row r="4434" spans="4:4">
      <c r="D4434" s="191"/>
    </row>
    <row r="4435" spans="4:4">
      <c r="D4435" s="191"/>
    </row>
    <row r="4436" spans="4:4">
      <c r="D4436" s="191"/>
    </row>
    <row r="4437" spans="4:4">
      <c r="D4437" s="191"/>
    </row>
    <row r="4438" spans="4:4">
      <c r="D4438" s="191"/>
    </row>
    <row r="4439" spans="4:4">
      <c r="D4439" s="191"/>
    </row>
    <row r="4440" spans="4:4">
      <c r="D4440" s="191"/>
    </row>
    <row r="4441" spans="4:4">
      <c r="D4441" s="191"/>
    </row>
    <row r="4442" spans="4:4">
      <c r="D4442" s="191"/>
    </row>
    <row r="4443" spans="4:4">
      <c r="D4443" s="191"/>
    </row>
    <row r="4444" spans="4:4">
      <c r="D4444" s="191"/>
    </row>
    <row r="4445" spans="4:4">
      <c r="D4445" s="191"/>
    </row>
    <row r="4446" spans="4:4">
      <c r="D4446" s="191"/>
    </row>
    <row r="4447" spans="4:4">
      <c r="D4447" s="191"/>
    </row>
    <row r="4448" spans="4:4">
      <c r="D4448" s="191"/>
    </row>
    <row r="4449" spans="4:4">
      <c r="D4449" s="191"/>
    </row>
    <row r="4450" spans="4:4">
      <c r="D4450" s="191"/>
    </row>
    <row r="4451" spans="4:4">
      <c r="D4451" s="191"/>
    </row>
    <row r="4452" spans="4:4">
      <c r="D4452" s="191"/>
    </row>
    <row r="4453" spans="4:4">
      <c r="D4453" s="191"/>
    </row>
    <row r="4454" spans="4:4">
      <c r="D4454" s="191"/>
    </row>
    <row r="4455" spans="4:4">
      <c r="D4455" s="191"/>
    </row>
    <row r="4456" spans="4:4">
      <c r="D4456" s="191"/>
    </row>
    <row r="4457" spans="4:4">
      <c r="D4457" s="191"/>
    </row>
    <row r="4458" spans="4:4">
      <c r="D4458" s="191"/>
    </row>
    <row r="4459" spans="4:4">
      <c r="D4459" s="191"/>
    </row>
    <row r="4460" spans="4:4">
      <c r="D4460" s="191"/>
    </row>
    <row r="4461" spans="4:4">
      <c r="D4461" s="191"/>
    </row>
    <row r="4462" spans="4:4">
      <c r="D4462" s="191"/>
    </row>
    <row r="4463" spans="4:4">
      <c r="D4463" s="191"/>
    </row>
    <row r="4464" spans="4:4">
      <c r="D4464" s="191"/>
    </row>
    <row r="4465" spans="4:4">
      <c r="D4465" s="191"/>
    </row>
    <row r="4466" spans="4:4">
      <c r="D4466" s="191"/>
    </row>
    <row r="4467" spans="4:4">
      <c r="D4467" s="191"/>
    </row>
    <row r="4468" spans="4:4">
      <c r="D4468" s="191"/>
    </row>
    <row r="4469" spans="4:4">
      <c r="D4469" s="191"/>
    </row>
    <row r="4470" spans="4:4">
      <c r="D4470" s="191"/>
    </row>
    <row r="4471" spans="4:4">
      <c r="D4471" s="191"/>
    </row>
    <row r="4472" spans="4:4">
      <c r="D4472" s="191"/>
    </row>
    <row r="4473" spans="4:4">
      <c r="D4473" s="191"/>
    </row>
    <row r="4474" spans="4:4">
      <c r="D4474" s="191"/>
    </row>
    <row r="4475" spans="4:4">
      <c r="D4475" s="191"/>
    </row>
    <row r="4476" spans="4:4">
      <c r="D4476" s="191"/>
    </row>
    <row r="4477" spans="4:4">
      <c r="D4477" s="191"/>
    </row>
    <row r="4478" spans="4:4">
      <c r="D4478" s="191"/>
    </row>
    <row r="4479" spans="4:4">
      <c r="D4479" s="191"/>
    </row>
    <row r="4480" spans="4:4">
      <c r="D4480" s="191"/>
    </row>
    <row r="4481" spans="4:4">
      <c r="D4481" s="191"/>
    </row>
    <row r="4482" spans="4:4">
      <c r="D4482" s="191"/>
    </row>
    <row r="4483" spans="4:4">
      <c r="D4483" s="191"/>
    </row>
    <row r="4484" spans="4:4">
      <c r="D4484" s="191"/>
    </row>
    <row r="4485" spans="4:4">
      <c r="D4485" s="191"/>
    </row>
    <row r="4486" spans="4:4">
      <c r="D4486" s="191"/>
    </row>
    <row r="4487" spans="4:4">
      <c r="D4487" s="191"/>
    </row>
    <row r="4488" spans="4:4">
      <c r="D4488" s="191"/>
    </row>
    <row r="4489" spans="4:4">
      <c r="D4489" s="191"/>
    </row>
    <row r="4490" spans="4:4">
      <c r="D4490" s="191"/>
    </row>
    <row r="4491" spans="4:4">
      <c r="D4491" s="191"/>
    </row>
    <row r="4492" spans="4:4">
      <c r="D4492" s="191"/>
    </row>
    <row r="4493" spans="4:4">
      <c r="D4493" s="191"/>
    </row>
    <row r="4494" spans="4:4">
      <c r="D4494" s="191"/>
    </row>
    <row r="4495" spans="4:4">
      <c r="D4495" s="191"/>
    </row>
    <row r="4496" spans="4:4">
      <c r="D4496" s="191"/>
    </row>
    <row r="4497" spans="4:4">
      <c r="D4497" s="191"/>
    </row>
    <row r="4498" spans="4:4">
      <c r="D4498" s="191"/>
    </row>
    <row r="4499" spans="4:4">
      <c r="D4499" s="191"/>
    </row>
    <row r="4500" spans="4:4">
      <c r="D4500" s="191"/>
    </row>
    <row r="4501" spans="4:4">
      <c r="D4501" s="191"/>
    </row>
    <row r="4502" spans="4:4">
      <c r="D4502" s="191"/>
    </row>
    <row r="4503" spans="4:4">
      <c r="D4503" s="191"/>
    </row>
    <row r="4504" spans="4:4">
      <c r="D4504" s="191"/>
    </row>
    <row r="4505" spans="4:4">
      <c r="D4505" s="191"/>
    </row>
    <row r="4506" spans="4:4">
      <c r="D4506" s="191"/>
    </row>
    <row r="4507" spans="4:4">
      <c r="D4507" s="191"/>
    </row>
    <row r="4508" spans="4:4">
      <c r="D4508" s="191"/>
    </row>
    <row r="4509" spans="4:4">
      <c r="D4509" s="191"/>
    </row>
    <row r="4510" spans="4:4">
      <c r="D4510" s="191"/>
    </row>
    <row r="4511" spans="4:4">
      <c r="D4511" s="191"/>
    </row>
    <row r="4512" spans="4:4">
      <c r="D4512" s="191"/>
    </row>
    <row r="4513" spans="4:4">
      <c r="D4513" s="191"/>
    </row>
    <row r="4514" spans="4:4">
      <c r="D4514" s="191"/>
    </row>
    <row r="4515" spans="4:4">
      <c r="D4515" s="191"/>
    </row>
    <row r="4516" spans="4:4">
      <c r="D4516" s="191"/>
    </row>
    <row r="4517" spans="4:4">
      <c r="D4517" s="191"/>
    </row>
    <row r="4518" spans="4:4">
      <c r="D4518" s="191"/>
    </row>
    <row r="4519" spans="4:4">
      <c r="D4519" s="191"/>
    </row>
    <row r="4520" spans="4:4">
      <c r="D4520" s="191"/>
    </row>
    <row r="4521" spans="4:4">
      <c r="D4521" s="191"/>
    </row>
    <row r="4522" spans="4:4">
      <c r="D4522" s="191"/>
    </row>
    <row r="4523" spans="4:4">
      <c r="D4523" s="191"/>
    </row>
    <row r="4524" spans="4:4">
      <c r="D4524" s="191"/>
    </row>
    <row r="4525" spans="4:4">
      <c r="D4525" s="191"/>
    </row>
    <row r="4526" spans="4:4">
      <c r="D4526" s="191"/>
    </row>
    <row r="4527" spans="4:4">
      <c r="D4527" s="191"/>
    </row>
    <row r="4528" spans="4:4">
      <c r="D4528" s="191"/>
    </row>
    <row r="4529" spans="4:4">
      <c r="D4529" s="191"/>
    </row>
    <row r="4530" spans="4:4">
      <c r="D4530" s="191"/>
    </row>
    <row r="4531" spans="4:4">
      <c r="D4531" s="191"/>
    </row>
    <row r="4532" spans="4:4">
      <c r="D4532" s="191"/>
    </row>
    <row r="4533" spans="4:4">
      <c r="D4533" s="191"/>
    </row>
    <row r="4534" spans="4:4">
      <c r="D4534" s="191"/>
    </row>
    <row r="4535" spans="4:4">
      <c r="D4535" s="191"/>
    </row>
    <row r="4536" spans="4:4">
      <c r="D4536" s="191"/>
    </row>
    <row r="4537" spans="4:4">
      <c r="D4537" s="191"/>
    </row>
    <row r="4538" spans="4:4">
      <c r="D4538" s="191"/>
    </row>
    <row r="4539" spans="4:4">
      <c r="D4539" s="191"/>
    </row>
    <row r="4540" spans="4:4">
      <c r="D4540" s="191"/>
    </row>
    <row r="4541" spans="4:4">
      <c r="D4541" s="191"/>
    </row>
    <row r="4542" spans="4:4">
      <c r="D4542" s="191"/>
    </row>
    <row r="4543" spans="4:4">
      <c r="D4543" s="191"/>
    </row>
    <row r="4544" spans="4:4">
      <c r="D4544" s="191"/>
    </row>
    <row r="4545" spans="4:4">
      <c r="D4545" s="191"/>
    </row>
    <row r="4546" spans="4:4">
      <c r="D4546" s="191"/>
    </row>
    <row r="4547" spans="4:4">
      <c r="D4547" s="191"/>
    </row>
    <row r="4548" spans="4:4">
      <c r="D4548" s="191"/>
    </row>
    <row r="4549" spans="4:4">
      <c r="D4549" s="191"/>
    </row>
    <row r="4550" spans="4:4">
      <c r="D4550" s="191"/>
    </row>
    <row r="4551" spans="4:4">
      <c r="D4551" s="191"/>
    </row>
    <row r="4552" spans="4:4">
      <c r="D4552" s="191"/>
    </row>
    <row r="4553" spans="4:4">
      <c r="D4553" s="191"/>
    </row>
    <row r="4554" spans="4:4">
      <c r="D4554" s="191"/>
    </row>
    <row r="4555" spans="4:4">
      <c r="D4555" s="191"/>
    </row>
    <row r="4556" spans="4:4">
      <c r="D4556" s="191"/>
    </row>
    <row r="4557" spans="4:4">
      <c r="D4557" s="191"/>
    </row>
    <row r="4558" spans="4:4">
      <c r="D4558" s="191"/>
    </row>
    <row r="4559" spans="4:4">
      <c r="D4559" s="191"/>
    </row>
    <row r="4560" spans="4:4">
      <c r="D4560" s="191"/>
    </row>
    <row r="4561" spans="4:4">
      <c r="D4561" s="191"/>
    </row>
    <row r="4562" spans="4:4">
      <c r="D4562" s="191"/>
    </row>
    <row r="4563" spans="4:4">
      <c r="D4563" s="191"/>
    </row>
    <row r="4564" spans="4:4">
      <c r="D4564" s="191"/>
    </row>
    <row r="4565" spans="4:4">
      <c r="D4565" s="191"/>
    </row>
    <row r="4566" spans="4:4">
      <c r="D4566" s="191"/>
    </row>
    <row r="4567" spans="4:4">
      <c r="D4567" s="191"/>
    </row>
    <row r="4568" spans="4:4">
      <c r="D4568" s="191"/>
    </row>
    <row r="4569" spans="4:4">
      <c r="D4569" s="191"/>
    </row>
    <row r="4570" spans="4:4">
      <c r="D4570" s="191"/>
    </row>
    <row r="4571" spans="4:4">
      <c r="D4571" s="191"/>
    </row>
    <row r="4572" spans="4:4">
      <c r="D4572" s="191"/>
    </row>
    <row r="4573" spans="4:4">
      <c r="D4573" s="191"/>
    </row>
    <row r="4574" spans="4:4">
      <c r="D4574" s="191"/>
    </row>
    <row r="4575" spans="4:4">
      <c r="D4575" s="191"/>
    </row>
    <row r="4576" spans="4:4">
      <c r="D4576" s="191"/>
    </row>
    <row r="4577" spans="4:4">
      <c r="D4577" s="191"/>
    </row>
    <row r="4578" spans="4:4">
      <c r="D4578" s="191"/>
    </row>
    <row r="4579" spans="4:4">
      <c r="D4579" s="191"/>
    </row>
    <row r="4580" spans="4:4">
      <c r="D4580" s="191"/>
    </row>
    <row r="4581" spans="4:4">
      <c r="D4581" s="191"/>
    </row>
    <row r="4582" spans="4:4">
      <c r="D4582" s="191"/>
    </row>
    <row r="4583" spans="4:4">
      <c r="D4583" s="191"/>
    </row>
    <row r="4584" spans="4:4">
      <c r="D4584" s="191"/>
    </row>
    <row r="4585" spans="4:4">
      <c r="D4585" s="191"/>
    </row>
    <row r="4586" spans="4:4">
      <c r="D4586" s="191"/>
    </row>
    <row r="4587" spans="4:4">
      <c r="D4587" s="191"/>
    </row>
    <row r="4588" spans="4:4">
      <c r="D4588" s="191"/>
    </row>
    <row r="4589" spans="4:4">
      <c r="D4589" s="191"/>
    </row>
    <row r="4590" spans="4:4">
      <c r="D4590" s="191"/>
    </row>
    <row r="4591" spans="4:4">
      <c r="D4591" s="191"/>
    </row>
    <row r="4592" spans="4:4">
      <c r="D4592" s="191"/>
    </row>
    <row r="4593" spans="4:4">
      <c r="D4593" s="191"/>
    </row>
    <row r="4594" spans="4:4">
      <c r="D4594" s="191"/>
    </row>
    <row r="4595" spans="4:4">
      <c r="D4595" s="191"/>
    </row>
    <row r="4596" spans="4:4">
      <c r="D4596" s="191"/>
    </row>
    <row r="4597" spans="4:4">
      <c r="D4597" s="191"/>
    </row>
    <row r="4598" spans="4:4">
      <c r="D4598" s="191"/>
    </row>
    <row r="4599" spans="4:4">
      <c r="D4599" s="191"/>
    </row>
    <row r="4600" spans="4:4">
      <c r="D4600" s="191"/>
    </row>
    <row r="4601" spans="4:4">
      <c r="D4601" s="191"/>
    </row>
    <row r="4602" spans="4:4">
      <c r="D4602" s="191"/>
    </row>
    <row r="4603" spans="4:4">
      <c r="D4603" s="191"/>
    </row>
    <row r="4604" spans="4:4">
      <c r="D4604" s="191"/>
    </row>
    <row r="4605" spans="4:4">
      <c r="D4605" s="191"/>
    </row>
    <row r="4606" spans="4:4">
      <c r="D4606" s="191"/>
    </row>
    <row r="4607" spans="4:4">
      <c r="D4607" s="191"/>
    </row>
    <row r="4608" spans="4:4">
      <c r="D4608" s="191"/>
    </row>
    <row r="4609" spans="4:4">
      <c r="D4609" s="191"/>
    </row>
    <row r="4610" spans="4:4">
      <c r="D4610" s="191"/>
    </row>
    <row r="4611" spans="4:4">
      <c r="D4611" s="191"/>
    </row>
    <row r="4612" spans="4:4">
      <c r="D4612" s="191"/>
    </row>
    <row r="4613" spans="4:4">
      <c r="D4613" s="191"/>
    </row>
    <row r="4614" spans="4:4">
      <c r="D4614" s="191"/>
    </row>
    <row r="4615" spans="4:4">
      <c r="D4615" s="191"/>
    </row>
    <row r="4616" spans="4:4">
      <c r="D4616" s="191"/>
    </row>
    <row r="4617" spans="4:4">
      <c r="D4617" s="191"/>
    </row>
    <row r="4618" spans="4:4">
      <c r="D4618" s="191"/>
    </row>
    <row r="4619" spans="4:4">
      <c r="D4619" s="191"/>
    </row>
    <row r="4620" spans="4:4">
      <c r="D4620" s="191"/>
    </row>
    <row r="4621" spans="4:4">
      <c r="D4621" s="191"/>
    </row>
    <row r="4622" spans="4:4">
      <c r="D4622" s="191"/>
    </row>
    <row r="4623" spans="4:4">
      <c r="D4623" s="191"/>
    </row>
    <row r="4624" spans="4:4">
      <c r="D4624" s="191"/>
    </row>
    <row r="4625" spans="4:4">
      <c r="D4625" s="191"/>
    </row>
    <row r="4626" spans="4:4">
      <c r="D4626" s="191"/>
    </row>
    <row r="4627" spans="4:4">
      <c r="D4627" s="191"/>
    </row>
    <row r="4628" spans="4:4">
      <c r="D4628" s="191"/>
    </row>
    <row r="4629" spans="4:4">
      <c r="D4629" s="191"/>
    </row>
    <row r="4630" spans="4:4">
      <c r="D4630" s="191"/>
    </row>
    <row r="4631" spans="4:4">
      <c r="D4631" s="191"/>
    </row>
    <row r="4632" spans="4:4">
      <c r="D4632" s="191"/>
    </row>
    <row r="4633" spans="4:4">
      <c r="D4633" s="191"/>
    </row>
    <row r="4634" spans="4:4">
      <c r="D4634" s="191"/>
    </row>
    <row r="4635" spans="4:4">
      <c r="D4635" s="191"/>
    </row>
    <row r="4636" spans="4:4">
      <c r="D4636" s="191"/>
    </row>
    <row r="4637" spans="4:4">
      <c r="D4637" s="191"/>
    </row>
    <row r="4638" spans="4:4">
      <c r="D4638" s="191"/>
    </row>
    <row r="4639" spans="4:4">
      <c r="D4639" s="191"/>
    </row>
    <row r="4640" spans="4:4">
      <c r="D4640" s="191"/>
    </row>
    <row r="4641" spans="4:4">
      <c r="D4641" s="191"/>
    </row>
    <row r="4642" spans="4:4">
      <c r="D4642" s="191"/>
    </row>
    <row r="4643" spans="4:4">
      <c r="D4643" s="191"/>
    </row>
    <row r="4644" spans="4:4">
      <c r="D4644" s="191"/>
    </row>
    <row r="4645" spans="4:4">
      <c r="D4645" s="191"/>
    </row>
    <row r="4646" spans="4:4">
      <c r="D4646" s="191"/>
    </row>
    <row r="4647" spans="4:4">
      <c r="D4647" s="191"/>
    </row>
    <row r="4648" spans="4:4">
      <c r="D4648" s="191"/>
    </row>
    <row r="4649" spans="4:4">
      <c r="D4649" s="191"/>
    </row>
    <row r="4650" spans="4:4">
      <c r="D4650" s="191"/>
    </row>
    <row r="4651" spans="4:4">
      <c r="D4651" s="191"/>
    </row>
    <row r="4652" spans="4:4">
      <c r="D4652" s="191"/>
    </row>
    <row r="4653" spans="4:4">
      <c r="D4653" s="191"/>
    </row>
    <row r="4654" spans="4:4">
      <c r="D4654" s="191"/>
    </row>
    <row r="4655" spans="4:4">
      <c r="D4655" s="191"/>
    </row>
    <row r="4656" spans="4:4">
      <c r="D4656" s="191"/>
    </row>
    <row r="4657" spans="4:4">
      <c r="D4657" s="191"/>
    </row>
    <row r="4658" spans="4:4">
      <c r="D4658" s="191"/>
    </row>
    <row r="4659" spans="4:4">
      <c r="D4659" s="191"/>
    </row>
    <row r="4660" spans="4:4">
      <c r="D4660" s="191"/>
    </row>
    <row r="4661" spans="4:4">
      <c r="D4661" s="191"/>
    </row>
    <row r="4662" spans="4:4">
      <c r="D4662" s="191"/>
    </row>
    <row r="4663" spans="4:4">
      <c r="D4663" s="191"/>
    </row>
    <row r="4664" spans="4:4">
      <c r="D4664" s="191"/>
    </row>
    <row r="4665" spans="4:4">
      <c r="D4665" s="191"/>
    </row>
    <row r="4666" spans="4:4">
      <c r="D4666" s="191"/>
    </row>
    <row r="4667" spans="4:4">
      <c r="D4667" s="191"/>
    </row>
    <row r="4668" spans="4:4">
      <c r="D4668" s="191"/>
    </row>
    <row r="4669" spans="4:4">
      <c r="D4669" s="191"/>
    </row>
    <row r="4670" spans="4:4">
      <c r="D4670" s="191"/>
    </row>
    <row r="4671" spans="4:4">
      <c r="D4671" s="191"/>
    </row>
    <row r="4672" spans="4:4">
      <c r="D4672" s="191"/>
    </row>
    <row r="4673" spans="4:4">
      <c r="D4673" s="191"/>
    </row>
    <row r="4674" spans="4:4">
      <c r="D4674" s="191"/>
    </row>
    <row r="4675" spans="4:4">
      <c r="D4675" s="191"/>
    </row>
    <row r="4676" spans="4:4">
      <c r="D4676" s="191"/>
    </row>
    <row r="4677" spans="4:4">
      <c r="D4677" s="191"/>
    </row>
    <row r="4678" spans="4:4">
      <c r="D4678" s="191"/>
    </row>
    <row r="4679" spans="4:4">
      <c r="D4679" s="191"/>
    </row>
    <row r="4680" spans="4:4">
      <c r="D4680" s="191"/>
    </row>
    <row r="4681" spans="4:4">
      <c r="D4681" s="191"/>
    </row>
    <row r="4682" spans="4:4">
      <c r="D4682" s="191"/>
    </row>
    <row r="4683" spans="4:4">
      <c r="D4683" s="191"/>
    </row>
    <row r="4684" spans="4:4">
      <c r="D4684" s="191"/>
    </row>
    <row r="4685" spans="4:4">
      <c r="D4685" s="191"/>
    </row>
    <row r="4686" spans="4:4">
      <c r="D4686" s="191"/>
    </row>
    <row r="4687" spans="4:4">
      <c r="D4687" s="191"/>
    </row>
    <row r="4688" spans="4:4">
      <c r="D4688" s="191"/>
    </row>
    <row r="4689" spans="4:4">
      <c r="D4689" s="191"/>
    </row>
    <row r="4690" spans="4:4">
      <c r="D4690" s="191"/>
    </row>
    <row r="4691" spans="4:4">
      <c r="D4691" s="191"/>
    </row>
    <row r="4692" spans="4:4">
      <c r="D4692" s="191"/>
    </row>
    <row r="4693" spans="4:4">
      <c r="D4693" s="191"/>
    </row>
    <row r="4694" spans="4:4">
      <c r="D4694" s="191"/>
    </row>
    <row r="4695" spans="4:4">
      <c r="D4695" s="191"/>
    </row>
    <row r="4696" spans="4:4">
      <c r="D4696" s="191"/>
    </row>
    <row r="4697" spans="4:4">
      <c r="D4697" s="191"/>
    </row>
    <row r="4698" spans="4:4">
      <c r="D4698" s="191"/>
    </row>
    <row r="4699" spans="4:4">
      <c r="D4699" s="191"/>
    </row>
    <row r="4700" spans="4:4">
      <c r="D4700" s="191"/>
    </row>
    <row r="4701" spans="4:4">
      <c r="D4701" s="191"/>
    </row>
    <row r="4702" spans="4:4">
      <c r="D4702" s="191"/>
    </row>
    <row r="4703" spans="4:4">
      <c r="D4703" s="191"/>
    </row>
    <row r="4704" spans="4:4">
      <c r="D4704" s="191"/>
    </row>
    <row r="4705" spans="4:4">
      <c r="D4705" s="191"/>
    </row>
    <row r="4706" spans="4:4">
      <c r="D4706" s="191"/>
    </row>
    <row r="4707" spans="4:4">
      <c r="D4707" s="191"/>
    </row>
    <row r="4708" spans="4:4">
      <c r="D4708" s="191"/>
    </row>
    <row r="4709" spans="4:4">
      <c r="D4709" s="191"/>
    </row>
    <row r="4710" spans="4:4">
      <c r="D4710" s="191"/>
    </row>
    <row r="4711" spans="4:4">
      <c r="D4711" s="191"/>
    </row>
    <row r="4712" spans="4:4">
      <c r="D4712" s="191"/>
    </row>
    <row r="4713" spans="4:4">
      <c r="D4713" s="191"/>
    </row>
    <row r="4714" spans="4:4">
      <c r="D4714" s="191"/>
    </row>
    <row r="4715" spans="4:4">
      <c r="D4715" s="191"/>
    </row>
    <row r="4716" spans="4:4">
      <c r="D4716" s="191"/>
    </row>
    <row r="4717" spans="4:4">
      <c r="D4717" s="191"/>
    </row>
    <row r="4718" spans="4:4">
      <c r="D4718" s="191"/>
    </row>
    <row r="4719" spans="4:4">
      <c r="D4719" s="191"/>
    </row>
    <row r="4720" spans="4:4">
      <c r="D4720" s="191"/>
    </row>
    <row r="4721" spans="4:4">
      <c r="D4721" s="191"/>
    </row>
    <row r="4722" spans="4:4">
      <c r="D4722" s="191"/>
    </row>
    <row r="4723" spans="4:4">
      <c r="D4723" s="191"/>
    </row>
    <row r="4724" spans="4:4">
      <c r="D4724" s="191"/>
    </row>
    <row r="4725" spans="4:4">
      <c r="D4725" s="191"/>
    </row>
    <row r="4726" spans="4:4">
      <c r="D4726" s="191"/>
    </row>
    <row r="4727" spans="4:4">
      <c r="D4727" s="191"/>
    </row>
    <row r="4728" spans="4:4">
      <c r="D4728" s="191"/>
    </row>
    <row r="4729" spans="4:4">
      <c r="D4729" s="191"/>
    </row>
    <row r="4730" spans="4:4">
      <c r="D4730" s="191"/>
    </row>
    <row r="4731" spans="4:4">
      <c r="D4731" s="191"/>
    </row>
    <row r="4732" spans="4:4">
      <c r="D4732" s="191"/>
    </row>
    <row r="4733" spans="4:4">
      <c r="D4733" s="191"/>
    </row>
    <row r="4734" spans="4:4">
      <c r="D4734" s="191"/>
    </row>
    <row r="4735" spans="4:4">
      <c r="D4735" s="191"/>
    </row>
    <row r="4736" spans="4:4">
      <c r="D4736" s="191"/>
    </row>
    <row r="4737" spans="4:4">
      <c r="D4737" s="191"/>
    </row>
    <row r="4738" spans="4:4">
      <c r="D4738" s="191"/>
    </row>
    <row r="4739" spans="4:4">
      <c r="D4739" s="191"/>
    </row>
    <row r="4740" spans="4:4">
      <c r="D4740" s="191"/>
    </row>
    <row r="4741" spans="4:4">
      <c r="D4741" s="191"/>
    </row>
    <row r="4742" spans="4:4">
      <c r="D4742" s="191"/>
    </row>
    <row r="4743" spans="4:4">
      <c r="D4743" s="191"/>
    </row>
    <row r="4744" spans="4:4">
      <c r="D4744" s="191"/>
    </row>
    <row r="4745" spans="4:4">
      <c r="D4745" s="191"/>
    </row>
    <row r="4746" spans="4:4">
      <c r="D4746" s="191"/>
    </row>
    <row r="4747" spans="4:4">
      <c r="D4747" s="191"/>
    </row>
    <row r="4748" spans="4:4">
      <c r="D4748" s="191"/>
    </row>
    <row r="4749" spans="4:4">
      <c r="D4749" s="191"/>
    </row>
    <row r="4750" spans="4:4">
      <c r="D4750" s="191"/>
    </row>
    <row r="4751" spans="4:4">
      <c r="D4751" s="191"/>
    </row>
    <row r="4752" spans="4:4">
      <c r="D4752" s="191"/>
    </row>
    <row r="4753" spans="4:4">
      <c r="D4753" s="191"/>
    </row>
    <row r="4754" spans="4:4">
      <c r="D4754" s="191"/>
    </row>
    <row r="4755" spans="4:4">
      <c r="D4755" s="191"/>
    </row>
    <row r="4756" spans="4:4">
      <c r="D4756" s="191"/>
    </row>
    <row r="4757" spans="4:4">
      <c r="D4757" s="191"/>
    </row>
    <row r="4758" spans="4:4">
      <c r="D4758" s="191"/>
    </row>
    <row r="4759" spans="4:4">
      <c r="D4759" s="191"/>
    </row>
    <row r="4760" spans="4:4">
      <c r="D4760" s="191"/>
    </row>
    <row r="4761" spans="4:4">
      <c r="D4761" s="191"/>
    </row>
    <row r="4762" spans="4:4">
      <c r="D4762" s="191"/>
    </row>
    <row r="4763" spans="4:4">
      <c r="D4763" s="191"/>
    </row>
    <row r="4764" spans="4:4">
      <c r="D4764" s="191"/>
    </row>
    <row r="4765" spans="4:4">
      <c r="D4765" s="191"/>
    </row>
    <row r="4766" spans="4:4">
      <c r="D4766" s="191"/>
    </row>
    <row r="4767" spans="4:4">
      <c r="D4767" s="191"/>
    </row>
    <row r="4768" spans="4:4">
      <c r="D4768" s="191"/>
    </row>
    <row r="4769" spans="4:4">
      <c r="D4769" s="191"/>
    </row>
    <row r="4770" spans="4:4">
      <c r="D4770" s="191"/>
    </row>
    <row r="4771" spans="4:4">
      <c r="D4771" s="191"/>
    </row>
    <row r="4772" spans="4:4">
      <c r="D4772" s="191"/>
    </row>
    <row r="4773" spans="4:4">
      <c r="D4773" s="191"/>
    </row>
    <row r="4774" spans="4:4">
      <c r="D4774" s="191"/>
    </row>
    <row r="4775" spans="4:4">
      <c r="D4775" s="191"/>
    </row>
    <row r="4776" spans="4:4">
      <c r="D4776" s="191"/>
    </row>
    <row r="4777" spans="4:4">
      <c r="D4777" s="191"/>
    </row>
    <row r="4778" spans="4:4">
      <c r="D4778" s="191"/>
    </row>
    <row r="4779" spans="4:4">
      <c r="D4779" s="191"/>
    </row>
    <row r="4780" spans="4:4">
      <c r="D4780" s="191"/>
    </row>
    <row r="4781" spans="4:4">
      <c r="D4781" s="191"/>
    </row>
    <row r="4782" spans="4:4">
      <c r="D4782" s="191"/>
    </row>
    <row r="4783" spans="4:4">
      <c r="D4783" s="191"/>
    </row>
    <row r="4784" spans="4:4">
      <c r="D4784" s="191"/>
    </row>
    <row r="4785" spans="4:4">
      <c r="D4785" s="191"/>
    </row>
    <row r="4786" spans="4:4">
      <c r="D4786" s="191"/>
    </row>
    <row r="4787" spans="4:4">
      <c r="D4787" s="191"/>
    </row>
    <row r="4788" spans="4:4">
      <c r="D4788" s="191"/>
    </row>
    <row r="4789" spans="4:4">
      <c r="D4789" s="191"/>
    </row>
    <row r="4790" spans="4:4">
      <c r="D4790" s="191"/>
    </row>
    <row r="4791" spans="4:4">
      <c r="D4791" s="191"/>
    </row>
    <row r="4792" spans="4:4">
      <c r="D4792" s="191"/>
    </row>
    <row r="4793" spans="4:4">
      <c r="D4793" s="191"/>
    </row>
    <row r="4794" spans="4:4">
      <c r="D4794" s="191"/>
    </row>
    <row r="4795" spans="4:4">
      <c r="D4795" s="191"/>
    </row>
    <row r="4796" spans="4:4">
      <c r="D4796" s="191"/>
    </row>
    <row r="4797" spans="4:4">
      <c r="D4797" s="191"/>
    </row>
    <row r="4798" spans="4:4">
      <c r="D4798" s="191"/>
    </row>
    <row r="4799" spans="4:4">
      <c r="D4799" s="191"/>
    </row>
    <row r="4800" spans="4:4">
      <c r="D4800" s="191"/>
    </row>
    <row r="4801" spans="4:4">
      <c r="D4801" s="191"/>
    </row>
    <row r="4802" spans="4:4">
      <c r="D4802" s="191"/>
    </row>
    <row r="4803" spans="4:4">
      <c r="D4803" s="191"/>
    </row>
    <row r="4804" spans="4:4">
      <c r="D4804" s="191"/>
    </row>
    <row r="4805" spans="4:4">
      <c r="D4805" s="191"/>
    </row>
    <row r="4806" spans="4:4">
      <c r="D4806" s="191"/>
    </row>
    <row r="4807" spans="4:4">
      <c r="D4807" s="191"/>
    </row>
    <row r="4808" spans="4:4">
      <c r="D4808" s="191"/>
    </row>
    <row r="4809" spans="4:4">
      <c r="D4809" s="191"/>
    </row>
  </sheetData>
  <mergeCells count="8">
    <mergeCell ref="A75:C75"/>
    <mergeCell ref="A77:K96"/>
    <mergeCell ref="A1:G1"/>
    <mergeCell ref="C2:K2"/>
    <mergeCell ref="C3:K3"/>
    <mergeCell ref="C4:K4"/>
    <mergeCell ref="A73:F73"/>
    <mergeCell ref="B74:D7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stavby</vt:lpstr>
      <vt:lpstr>SO-00 - Stavební jímka pr...</vt:lpstr>
      <vt:lpstr>SO-01 - Molo</vt:lpstr>
      <vt:lpstr>SO-02 - Chodníky</vt:lpstr>
      <vt:lpstr>IO-01 - Rozvod NN</vt:lpstr>
      <vt:lpstr>Rozvod NN</vt:lpstr>
      <vt:lpstr>'IO-01 - Rozvod NN'!Názvy_tisku</vt:lpstr>
      <vt:lpstr>'Rekapitulace stavby'!Názvy_tisku</vt:lpstr>
      <vt:lpstr>'SO-00 - Stavební jímka pr...'!Názvy_tisku</vt:lpstr>
      <vt:lpstr>'SO-01 - Molo'!Názvy_tisku</vt:lpstr>
      <vt:lpstr>'SO-02 - Chodníky'!Názvy_tisku</vt:lpstr>
      <vt:lpstr>'IO-01 - Rozvod NN'!Oblast_tisku</vt:lpstr>
      <vt:lpstr>'Rekapitulace stavby'!Oblast_tisku</vt:lpstr>
      <vt:lpstr>'SO-00 - Stavební jímka pr...'!Oblast_tisku</vt:lpstr>
      <vt:lpstr>'SO-01 - Molo'!Oblast_tisku</vt:lpstr>
      <vt:lpstr>'SO-02 - Chodníky'!Oblast_tisku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LAPTOP-U31MEF30\František</dc:creator>
  <cp:lastModifiedBy>František</cp:lastModifiedBy>
  <dcterms:created xsi:type="dcterms:W3CDTF">2025-07-23T09:11:18Z</dcterms:created>
  <dcterms:modified xsi:type="dcterms:W3CDTF">2025-07-23T09:20:16Z</dcterms:modified>
</cp:coreProperties>
</file>