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3 - Sochorova 03 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03 - Sochorova 03 '!$C$88:$K$300</definedName>
    <definedName name="_xlnm.Print_Area" localSheetId="1">'SO 03 - Sochorova 03 '!$C$4:$J$39,'SO 03 - Sochorova 03 '!$C$45:$J$70,'SO 03 - Sochorova 03 '!$C$76:$K$300</definedName>
    <definedName name="_xlnm.Print_Titles" localSheetId="1">'SO 03 - Sochorova 03 '!$88:$88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300"/>
  <c r="BH300"/>
  <c r="BG300"/>
  <c r="BF300"/>
  <c r="T300"/>
  <c r="T299"/>
  <c r="R300"/>
  <c r="R299"/>
  <c r="P300"/>
  <c r="P299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5"/>
  <c r="BH275"/>
  <c r="BG275"/>
  <c r="BF275"/>
  <c r="T275"/>
  <c r="T274"/>
  <c r="R275"/>
  <c r="R274"/>
  <c r="P275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1" r="L50"/>
  <c r="AM50"/>
  <c r="AM49"/>
  <c r="L49"/>
  <c r="AM47"/>
  <c r="L47"/>
  <c r="L45"/>
  <c r="L44"/>
  <c i="2" r="BK281"/>
  <c r="J126"/>
  <c r="J281"/>
  <c r="BK113"/>
  <c r="J199"/>
  <c r="BK211"/>
  <c r="J297"/>
  <c r="BK247"/>
  <c r="BK109"/>
  <c r="BK251"/>
  <c r="BK130"/>
  <c r="BK287"/>
  <c r="BK203"/>
  <c r="BK167"/>
  <c r="BK137"/>
  <c r="J236"/>
  <c r="BK175"/>
  <c r="J205"/>
  <c r="BK285"/>
  <c r="BK232"/>
  <c r="BK128"/>
  <c r="BK132"/>
  <c r="J119"/>
  <c r="J140"/>
  <c r="J275"/>
  <c r="J300"/>
  <c r="BK195"/>
  <c r="J183"/>
  <c r="J148"/>
  <c r="BK98"/>
  <c r="J98"/>
  <c r="J179"/>
  <c r="J145"/>
  <c r="BK222"/>
  <c r="J191"/>
  <c r="J263"/>
  <c r="BK163"/>
  <c r="BK256"/>
  <c r="BK258"/>
  <c r="J232"/>
  <c r="J279"/>
  <c r="J260"/>
  <c r="BK151"/>
  <c r="BK260"/>
  <c r="J211"/>
  <c r="BK153"/>
  <c r="BK124"/>
  <c r="J254"/>
  <c r="J105"/>
  <c r="J160"/>
  <c r="J268"/>
  <c r="BK117"/>
  <c r="J151"/>
  <c r="J137"/>
  <c r="J203"/>
  <c r="BK119"/>
  <c r="BK239"/>
  <c r="BK171"/>
  <c r="BK94"/>
  <c r="BK275"/>
  <c r="J109"/>
  <c i="1" r="AS54"/>
  <c i="2" r="J220"/>
  <c r="BK263"/>
  <c r="J34"/>
  <c r="BK271"/>
  <c r="J142"/>
  <c r="J251"/>
  <c r="J226"/>
  <c r="BK300"/>
  <c r="BK205"/>
  <c r="J132"/>
  <c r="BK230"/>
  <c r="J171"/>
  <c r="BK179"/>
  <c r="J243"/>
  <c r="BK187"/>
  <c r="J292"/>
  <c r="J187"/>
  <c r="J175"/>
  <c r="J92"/>
  <c r="BK126"/>
  <c r="BK142"/>
  <c r="BK236"/>
  <c r="BK220"/>
  <c r="BK160"/>
  <c r="BK289"/>
  <c r="J163"/>
  <c r="BK297"/>
  <c r="J287"/>
  <c r="BK265"/>
  <c r="J224"/>
  <c r="J156"/>
  <c r="J130"/>
  <c r="BK268"/>
  <c r="BK140"/>
  <c r="J122"/>
  <c r="F35"/>
  <c r="BK254"/>
  <c r="J208"/>
  <c r="J258"/>
  <c r="J195"/>
  <c r="J113"/>
  <c r="J124"/>
  <c r="J239"/>
  <c r="J271"/>
  <c r="BK183"/>
  <c r="BK295"/>
  <c r="J247"/>
  <c r="BK156"/>
  <c r="J222"/>
  <c r="J283"/>
  <c r="BK122"/>
  <c r="F36"/>
  <c r="J265"/>
  <c r="BK191"/>
  <c r="J128"/>
  <c r="J256"/>
  <c r="BK234"/>
  <c r="J167"/>
  <c r="F34"/>
  <c r="J285"/>
  <c r="BK92"/>
  <c r="J117"/>
  <c r="BK224"/>
  <c r="BK283"/>
  <c r="BK208"/>
  <c r="J295"/>
  <c r="BK148"/>
  <c r="BK105"/>
  <c r="BK226"/>
  <c r="J230"/>
  <c r="BK199"/>
  <c r="J94"/>
  <c r="J153"/>
  <c r="J234"/>
  <c r="BK292"/>
  <c r="BK279"/>
  <c r="BK243"/>
  <c r="J289"/>
  <c r="BK145"/>
  <c r="F37"/>
  <c l="1" r="R91"/>
  <c r="T162"/>
  <c r="BK91"/>
  <c r="J91"/>
  <c r="J61"/>
  <c r="BK207"/>
  <c r="J207"/>
  <c r="J63"/>
  <c r="T91"/>
  <c r="T207"/>
  <c r="P278"/>
  <c r="P162"/>
  <c r="R257"/>
  <c r="R278"/>
  <c r="T257"/>
  <c r="BK294"/>
  <c r="J294"/>
  <c r="J68"/>
  <c r="R162"/>
  <c r="P257"/>
  <c r="T278"/>
  <c r="BK162"/>
  <c r="J162"/>
  <c r="J62"/>
  <c r="BK257"/>
  <c r="J257"/>
  <c r="J64"/>
  <c r="P294"/>
  <c r="P207"/>
  <c r="T294"/>
  <c r="P91"/>
  <c r="P90"/>
  <c r="R207"/>
  <c r="BK278"/>
  <c r="J278"/>
  <c r="J67"/>
  <c r="R294"/>
  <c r="BK299"/>
  <c r="J299"/>
  <c r="J69"/>
  <c r="BK274"/>
  <c r="J274"/>
  <c r="J65"/>
  <c r="E48"/>
  <c r="J52"/>
  <c r="BE92"/>
  <c r="BE98"/>
  <c r="BE109"/>
  <c r="BE119"/>
  <c r="BE122"/>
  <c r="BE128"/>
  <c r="BE160"/>
  <c r="BE163"/>
  <c r="BE183"/>
  <c r="BE187"/>
  <c r="BE243"/>
  <c r="BE292"/>
  <c i="1" r="BC55"/>
  <c i="2" r="BE153"/>
  <c r="BE171"/>
  <c r="BE175"/>
  <c r="BE191"/>
  <c r="BE195"/>
  <c r="BE199"/>
  <c r="BE205"/>
  <c r="BE226"/>
  <c r="BE283"/>
  <c r="BE300"/>
  <c i="1" r="AW55"/>
  <c i="2" r="BE105"/>
  <c r="BE113"/>
  <c r="BE124"/>
  <c r="BE142"/>
  <c r="BE145"/>
  <c r="BE148"/>
  <c r="BE156"/>
  <c r="BE236"/>
  <c r="BE251"/>
  <c r="BE258"/>
  <c r="BE295"/>
  <c r="BE132"/>
  <c r="BE137"/>
  <c r="BE140"/>
  <c r="BE220"/>
  <c r="BE222"/>
  <c r="BE224"/>
  <c r="BE230"/>
  <c r="BE234"/>
  <c r="BE254"/>
  <c r="BE256"/>
  <c r="BE260"/>
  <c r="BE263"/>
  <c r="BE265"/>
  <c r="BE268"/>
  <c r="BE271"/>
  <c r="BE275"/>
  <c r="BE279"/>
  <c r="BE281"/>
  <c r="BE297"/>
  <c i="1" r="BB55"/>
  <c r="BA55"/>
  <c i="2" r="F55"/>
  <c r="BE94"/>
  <c r="BE117"/>
  <c r="BE126"/>
  <c r="BE130"/>
  <c r="BE151"/>
  <c r="BE167"/>
  <c r="BE179"/>
  <c r="BE203"/>
  <c r="BE208"/>
  <c r="BE211"/>
  <c r="BE232"/>
  <c r="BE239"/>
  <c r="BE247"/>
  <c r="BE285"/>
  <c r="BE287"/>
  <c r="BE289"/>
  <c i="1" r="BD55"/>
  <c r="BD54"/>
  <c r="W33"/>
  <c r="BA54"/>
  <c r="AW54"/>
  <c r="AK30"/>
  <c r="BC54"/>
  <c r="W32"/>
  <c r="BB54"/>
  <c r="W31"/>
  <c i="2" l="1" r="T90"/>
  <c r="R277"/>
  <c r="P277"/>
  <c r="P89"/>
  <c i="1" r="AU55"/>
  <c i="2" r="T277"/>
  <c r="T89"/>
  <c r="R90"/>
  <c r="R89"/>
  <c r="BK90"/>
  <c r="BK277"/>
  <c r="J277"/>
  <c r="J66"/>
  <c i="1" r="AX54"/>
  <c r="W30"/>
  <c r="AU54"/>
  <c i="2" r="F33"/>
  <c i="1" r="AZ55"/>
  <c r="AZ54"/>
  <c r="W29"/>
  <c r="AY54"/>
  <c i="2" r="J33"/>
  <c i="1" r="AV55"/>
  <c r="AT55"/>
  <c i="2" l="1" r="BK89"/>
  <c r="J89"/>
  <c r="J59"/>
  <c r="J90"/>
  <c r="J60"/>
  <c r="J30"/>
  <c i="1" r="AG55"/>
  <c r="AG54"/>
  <c r="AK26"/>
  <c r="AV54"/>
  <c r="AK29"/>
  <c r="AK35"/>
  <c i="2" l="1" r="J3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<sst xmlns="http://schemas.openxmlformats.org/spreadsheetml/2006/main">
  <si>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</si>
  <si>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</si>
  <si>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</si>
  <si>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</si>
  <si>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</si>
  <si>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{f3ecf6f5-2ee2-4450-9cd1-e64bc2edce2e}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</si>
  <si>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</si>
  <si>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</si>
  <si>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</si>
  <si>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</si>
  <si>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</si>
  <si>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</si>
  <si>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</si>
  <si>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</si>
  <si>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</si>
  <si>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</si>
  <si>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</si>
  <si>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Vybudování ploch pro kontejnerová stání v ul. A. Sochora v Teplicích</t>
  </si>
  <si>
    <t>KSO:</t>
  </si>
  <si>
    <t/>
  </si>
  <si>
    <t>CC-CZ:</t>
  </si>
  <si>
    <t>Místo:</t>
  </si>
  <si>
    <t>Teplice</t>
  </si>
  <si>
    <t>Datum:</t>
  </si>
  <si>
    <t>10. 2. 2025</t>
  </si>
  <si>
    <t>Zadavatel:</t>
  </si>
  <si>
    <t>IČ:</t>
  </si>
  <si>
    <t>Statutární město Teplice</t>
  </si>
  <si>
    <t>DIČ:</t>
  </si>
  <si>
    <t>Účastník:</t>
  </si>
  <si>
    <t>Vyplň údaj</t>
  </si>
  <si>
    <t>Projektant:</t>
  </si>
  <si>
    <t>NE2D Projekt s.r.o.</t>
  </si>
  <si>
    <t>True</t>
  </si>
  <si>
    <t>Zpracovatel:</t>
  </si>
  <si>
    <t>Jaroslav Kudláček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</si>
  <si>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</si>
  <si>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</si>
  <si>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</si>
  <si>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</si>
  <si>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</si>
  <si>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</si>
  <si>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</si>
  <si>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</si>
  <si>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</si>
  <si>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</si>
  <si>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</si>
  <si>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</si>
  <si>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</si>
  <si>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</si>
  <si>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</si>
  <si>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</si>
  <si>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</si>
  <si>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</si>
  <si>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</si>
  <si>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</si>
  <si>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</si>
  <si>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</si>
  <si>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</si>
  <si>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</si>
  <si>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</si>
  <si>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</si>
  <si>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</si>
  <si>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</si>
  <si>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</si>
  <si>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</si>
  <si>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</si>
  <si>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</si>
  <si>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</si>
  <si>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</si>
  <si>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</si>
  <si>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</si>
  <si>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</si>
  <si>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</si>
  <si>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</si>
  <si>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</si>
  <si>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</si>
  <si>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03</t>
  </si>
  <si>
    <t xml:space="preserve">Sochorova 03 </t>
  </si>
  <si>
    <t>STA</t>
  </si>
  <si>
    <t>1</t>
  </si>
  <si>
    <t>{08335c49-f46a-4524-8cd2-d69861a99faa}</t>
  </si>
  <si>
    <t>2</t>
  </si>
  <si>
    <t>KRYCÍ LIST SOUPISU PRACÍ</t>
  </si>
  <si>
    <t>Objekt:</t>
  </si>
  <si>
    <t xml:space="preserve">SO 03 - Sochorova 03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</si>
  <si>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</si>
  <si>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</si>
  <si>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</si>
  <si>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</si>
  <si>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</si>
  <si>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</si>
  <si>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</si>
  <si>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</si>
  <si>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</si>
  <si>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</si>
  <si>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</si>
  <si>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</si>
  <si>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</si>
  <si>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</si>
  <si>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</si>
  <si>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</si>
  <si>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</si>
  <si>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</si>
  <si>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</si>
  <si>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</si>
  <si>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</si>
  <si>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</si>
  <si>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</si>
  <si>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</si>
  <si>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</si>
  <si>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</si>
  <si>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</si>
  <si>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</si>
  <si>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</si>
  <si>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</si>
  <si>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</si>
  <si>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</si>
  <si>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</si>
  <si>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</si>
  <si>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</si>
  <si>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2025 01</t>
  </si>
  <si>
    <t>4</t>
  </si>
  <si>
    <t>1099738180</t>
  </si>
  <si>
    <t>Online PSC</t>
  </si>
  <si>
    <t>https://podminky.urs.cz/item/CS_URS_2025_01/111211101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</si>
  <si>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</si>
  <si>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</si>
  <si>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-432631053</t>
  </si>
  <si>
    <t>https://podminky.urs.cz/item/CS_URS_2025_01/113106123</t>
  </si>
  <si>
    <t>VV</t>
  </si>
  <si>
    <t>Bourádní dlážděného chodníku</t>
  </si>
  <si>
    <t>14</t>
  </si>
  <si>
    <t>3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</si>
  <si>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</si>
  <si>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</si>
  <si>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-1526727602</t>
  </si>
  <si>
    <t>https://podminky.urs.cz/item/CS_URS_2025_01/113107122</t>
  </si>
  <si>
    <t>Bourání asfaltového chodníku</t>
  </si>
  <si>
    <t>7</t>
  </si>
  <si>
    <t>Součet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</si>
  <si>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</si>
  <si>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</si>
  <si>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1180476208</t>
  </si>
  <si>
    <t>https://podminky.urs.cz/item/CS_URS_2025_01/113107123</t>
  </si>
  <si>
    <t>Bourání asfaltové komunikace</t>
  </si>
  <si>
    <t>5</t>
  </si>
  <si>
    <t>113107142</t>
  </si>
  <si>
    <t>Odstranění podkladů nebo krytů ručně s přemístěním hmot na skládku na vzdálenost do 3 m nebo s naložením na dopravní prostředek živičných, o tl. vrstvy přes 50 do 100 mm</t>
  </si>
  <si>
    <t>1997020177</t>
  </si>
  <si>
    <t>https://podminky.urs.cz/item/CS_URS_2025_01/113107142</t>
  </si>
  <si>
    <t>6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</si>
  <si>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</si>
  <si>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</si>
  <si>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2052183694</t>
  </si>
  <si>
    <t>https://podminky.urs.cz/item/CS_URS_2025_01/113107143</t>
  </si>
  <si>
    <t>113201111</t>
  </si>
  <si>
    <t>Vytrhání obrub s vybouráním lože, s přemístěním hmot na skládku na vzdálenost do 3 m nebo s naložením na dopravní prostředek chodníkových ležatých</t>
  </si>
  <si>
    <t>m</t>
  </si>
  <si>
    <t>-1748534339</t>
  </si>
  <si>
    <t>https://podminky.urs.cz/item/CS_URS_2025_01/113201111</t>
  </si>
  <si>
    <t>8</t>
  </si>
  <si>
    <t>113201112</t>
  </si>
  <si>
    <t>Vytrhání obrub s vybouráním lože, s přemístěním hmot na skládku na vzdálenost do 3 m nebo s naložením na dopravní prostředek silničních ležatých</t>
  </si>
  <si>
    <t>205181208</t>
  </si>
  <si>
    <t>https://podminky.urs.cz/item/CS_URS_2025_01/113201112</t>
  </si>
  <si>
    <t>9</t>
  </si>
  <si>
    <t>121151103</t>
  </si>
  <si>
    <t>Sejmutí ornice strojně při souvislé ploše do 100 m2, tl. vrstvy do 200 mm</t>
  </si>
  <si>
    <t>1355977395</t>
  </si>
  <si>
    <t>https://podminky.urs.cz/item/CS_URS_2025_01/121151103</t>
  </si>
  <si>
    <t>10</t>
  </si>
  <si>
    <t>122211101</t>
  </si>
  <si>
    <t>Odkopávky a prokopávky ručně zapažené i nezapažené v hornině třídy těžitelnosti I skupiny 3</t>
  </si>
  <si>
    <t>m3</t>
  </si>
  <si>
    <t>645857048</t>
  </si>
  <si>
    <t>https://podminky.urs.cz/item/CS_URS_2025_01/122211101</t>
  </si>
  <si>
    <t>11</t>
  </si>
  <si>
    <t>122251101</t>
  </si>
  <si>
    <t>Odkopávky a prokopávky nezapažené strojně v hornině třídy těžitelnosti I skupiny 3 do 20 m3</t>
  </si>
  <si>
    <t>-2096417590</t>
  </si>
  <si>
    <t>https://podminky.urs.cz/item/CS_URS_2025_01/122251101</t>
  </si>
  <si>
    <t>122311101</t>
  </si>
  <si>
    <t>Odkopávky a prokopávky ručně zapažené i nezapažené v hornině třídy těžitelnosti II skupiny 4</t>
  </si>
  <si>
    <t>750801939</t>
  </si>
  <si>
    <t>https://podminky.urs.cz/item/CS_URS_2025_01/122311101</t>
  </si>
  <si>
    <t>13</t>
  </si>
  <si>
    <t>122351101</t>
  </si>
  <si>
    <t>Odkopávky a prokopávky nezapažené strojně v hornině třídy těžitelnosti II skupiny 4 do 20 m3</t>
  </si>
  <si>
    <t>-46086286</t>
  </si>
  <si>
    <t>https://podminky.urs.cz/item/CS_URS_2025_01/122351101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</si>
  <si>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</si>
  <si>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</si>
  <si>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-141065577</t>
  </si>
  <si>
    <t>https://podminky.urs.cz/item/CS_URS_2025_01/162751137</t>
  </si>
  <si>
    <t>49*0,2</t>
  </si>
  <si>
    <t>9+9</t>
  </si>
  <si>
    <t>15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</si>
  <si>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</si>
  <si>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</si>
  <si>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-1995089124</t>
  </si>
  <si>
    <t>https://podminky.urs.cz/item/CS_URS_2025_01/162751139</t>
  </si>
  <si>
    <t>27,8*15</t>
  </si>
  <si>
    <t>16</t>
  </si>
  <si>
    <t>167111102</t>
  </si>
  <si>
    <t>Nakládání, skládání a překládání neulehlého výkopku nebo sypaniny ručně nakládání, z hornin třídy těžitelnosti II, skupiny 4 a 5</t>
  </si>
  <si>
    <t>-730399596</t>
  </si>
  <si>
    <t>https://podminky.urs.cz/item/CS_URS_2025_01/167111102</t>
  </si>
  <si>
    <t>17</t>
  </si>
  <si>
    <t>171201231</t>
  </si>
  <si>
    <t>Poplatek za uložení stavebního odpadu na recyklační skládce (skládkovné) zeminy a kamení zatříděného do Katalogu odpadů pod kódem 17 05 04</t>
  </si>
  <si>
    <t>t</t>
  </si>
  <si>
    <t>-880205747</t>
  </si>
  <si>
    <t>https://podminky.urs.cz/item/CS_URS_2025_01/171201231</t>
  </si>
  <si>
    <t>27,8*1,8</t>
  </si>
  <si>
    <t>18</t>
  </si>
  <si>
    <t>171251201</t>
  </si>
  <si>
    <t>Uložení sypaniny na skládky nebo meziskládky bez hutnění s upravením uložené sypaniny do předepsaného tvaru</t>
  </si>
  <si>
    <t>-47326040</t>
  </si>
  <si>
    <t>https://podminky.urs.cz/item/CS_URS_2025_01/171251201</t>
  </si>
  <si>
    <t>27,8</t>
  </si>
  <si>
    <t>19</t>
  </si>
  <si>
    <t>181411131</t>
  </si>
  <si>
    <t>Založení trávníku na půdě předem připravené plochy do 1000 m2 výsevem včetně utažení parkového v rovině nebo na svahu do 1:5</t>
  </si>
  <si>
    <t>170046120</t>
  </si>
  <si>
    <t>https://podminky.urs.cz/item/CS_URS_2025_01/181411131</t>
  </si>
  <si>
    <t>23</t>
  </si>
  <si>
    <t>20</t>
  </si>
  <si>
    <t>M</t>
  </si>
  <si>
    <t>00572410</t>
  </si>
  <si>
    <t>osivo směs travní parková</t>
  </si>
  <si>
    <t>kg</t>
  </si>
  <si>
    <t>244328144</t>
  </si>
  <si>
    <t>23*0,02 'Přepočtené koeficientem množství</t>
  </si>
  <si>
    <t>181913112</t>
  </si>
  <si>
    <t>Úprava pláně vyrovnáním výškových rozdílů ručně v hornině třídy těžitelnosti II skupiny 4 se zhutněním</t>
  </si>
  <si>
    <t>1024606150</t>
  </si>
  <si>
    <t>https://podminky.urs.cz/item/CS_URS_2025_01/181913112</t>
  </si>
  <si>
    <t>12+31</t>
  </si>
  <si>
    <t>22</t>
  </si>
  <si>
    <t>182303111</t>
  </si>
  <si>
    <t>Doplnění zeminy nebo substrátu na travnatých plochách tloušťky do 50 mm v rovině nebo na svahu do 1:5</t>
  </si>
  <si>
    <t>1148504272</t>
  </si>
  <si>
    <t>https://podminky.urs.cz/item/CS_URS_2025_01/182303111</t>
  </si>
  <si>
    <t>tl.200mm (50mm x 4)</t>
  </si>
  <si>
    <t>23*4</t>
  </si>
  <si>
    <t>10364101</t>
  </si>
  <si>
    <t>zemina pro terénní úpravy - ornice</t>
  </si>
  <si>
    <t>526362398</t>
  </si>
  <si>
    <t>23*0,2*1,6</t>
  </si>
  <si>
    <t>Komunikace pozemní</t>
  </si>
  <si>
    <t>24</t>
  </si>
  <si>
    <t>564831011</t>
  </si>
  <si>
    <t>Podklad ze štěrkodrti ŠD s rozprostřením a zhutněním plochy jednotlivě do 100 m2, po zhutnění tl. 100 mm</t>
  </si>
  <si>
    <t>-2137710815</t>
  </si>
  <si>
    <t>https://podminky.urs.cz/item/CS_URS_2025_01/564831011</t>
  </si>
  <si>
    <t>Doplnění ACO tl. 230mm</t>
  </si>
  <si>
    <t>25</t>
  </si>
  <si>
    <t>564851011</t>
  </si>
  <si>
    <t>Podklad ze štěrkodrti ŠD s rozprostřením a zhutněním plochy jednotlivě do 100 m2, po zhutnění tl. 150 mm</t>
  </si>
  <si>
    <t>-1037513581</t>
  </si>
  <si>
    <t>https://podminky.urs.cz/item/CS_URS_2025_01/564851011</t>
  </si>
  <si>
    <t>Asfaltový chodník tl. 250mm</t>
  </si>
  <si>
    <t>26</t>
  </si>
  <si>
    <t>564861011</t>
  </si>
  <si>
    <t>Podklad ze štěrkodrti ŠD s rozprostřením a zhutněním plochy jednotlivě do 100 m2, po zhutnění tl. 200 mm</t>
  </si>
  <si>
    <t>-1254119035</t>
  </si>
  <si>
    <t>https://podminky.urs.cz/item/CS_URS_2025_01/564861011</t>
  </si>
  <si>
    <t>Dlažba tl. 80</t>
  </si>
  <si>
    <t>31</t>
  </si>
  <si>
    <t>27</t>
  </si>
  <si>
    <t>564920511</t>
  </si>
  <si>
    <t>Podklad nebo podsyp z R-materiálu s rozprostřením a zhutněním plochy jednotlivě do 100 m2, po zhutnění tl. 60 mm</t>
  </si>
  <si>
    <t>-275740727</t>
  </si>
  <si>
    <t>https://podminky.urs.cz/item/CS_URS_2025_01/564920511</t>
  </si>
  <si>
    <t>28</t>
  </si>
  <si>
    <t>565165101</t>
  </si>
  <si>
    <t>Asfaltový beton vrstva podkladní ACP 16 (obalované kamenivo střednězrnné - OKS) s rozprostřením a zhutněním v pruhu šířky do 1,5 m, po zhutnění tl. 80 mm</t>
  </si>
  <si>
    <t>-355951532</t>
  </si>
  <si>
    <t>https://podminky.urs.cz/item/CS_URS_2025_01/565165101</t>
  </si>
  <si>
    <t>29</t>
  </si>
  <si>
    <t>573211106</t>
  </si>
  <si>
    <t>Postřik spojovací PS bez posypu kamenivem z asfaltu silničního, v množství 0,20 kg/m2</t>
  </si>
  <si>
    <t>1211015700</t>
  </si>
  <si>
    <t>https://podminky.urs.cz/item/CS_URS_2025_01/573211106</t>
  </si>
  <si>
    <t>30</t>
  </si>
  <si>
    <t>573231111</t>
  </si>
  <si>
    <t>Postřik spojovací PS bez posypu kamenivem ze silniční emulze, v množství 0,70 kg/m2</t>
  </si>
  <si>
    <t>-1042398864</t>
  </si>
  <si>
    <t>https://podminky.urs.cz/item/CS_URS_2025_01/573231111</t>
  </si>
  <si>
    <t>577133111</t>
  </si>
  <si>
    <t>Asfaltový beton vrstva obrusná ACO 8 (ABJ) s rozprostřením a se zhutněním z nemodifikovaného asfaltu v pruhu šířky do 3 m, po zhutnění tl. 40 mm</t>
  </si>
  <si>
    <t>-1031994813</t>
  </si>
  <si>
    <t>https://podminky.urs.cz/item/CS_URS_2025_01/577133111</t>
  </si>
  <si>
    <t>32</t>
  </si>
  <si>
    <t>577144031</t>
  </si>
  <si>
    <t>Asfaltový beton vrstva obrusná ACO 11 (ABS) s rozprostřením a se zhutněním z modifikovaného asfaltu v pruhu šířky do 1,5 m, po zhutnění tl. 50 mm</t>
  </si>
  <si>
    <t>-2053935429</t>
  </si>
  <si>
    <t>https://podminky.urs.cz/item/CS_URS_2025_01/577144031</t>
  </si>
  <si>
    <t>33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</si>
  <si>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</si>
  <si>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</si>
  <si>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-1822492526</t>
  </si>
  <si>
    <t>https://podminky.urs.cz/item/CS_URS_2025_01/596212211</t>
  </si>
  <si>
    <t>30+1</t>
  </si>
  <si>
    <t>34</t>
  </si>
  <si>
    <t>59245020</t>
  </si>
  <si>
    <t>dlažba skladebná betonová 200x100mm tl 80mm přírodní</t>
  </si>
  <si>
    <t>1523522021</t>
  </si>
  <si>
    <t>30*1,03 'Přepočtené koeficientem množství</t>
  </si>
  <si>
    <t>35</t>
  </si>
  <si>
    <t>59245226</t>
  </si>
  <si>
    <t>dlažba pro nevidomé betonová 200x100mm tl 80mm barevná</t>
  </si>
  <si>
    <t>1607018501</t>
  </si>
  <si>
    <t>1*1,03 'Přepočtené koeficientem množství</t>
  </si>
  <si>
    <t>Ostatní konstrukce a práce, bourání</t>
  </si>
  <si>
    <t>36</t>
  </si>
  <si>
    <t>915211116</t>
  </si>
  <si>
    <t>Vodorovné dopravní značení stříkaným plastem dělící čára šířky 125 mm souvislá žlutá retroreflexní</t>
  </si>
  <si>
    <t>1447909392</t>
  </si>
  <si>
    <t>https://podminky.urs.cz/item/CS_URS_2025_01/915211116</t>
  </si>
  <si>
    <t>37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</si>
  <si>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</si>
  <si>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</si>
  <si>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993920956</t>
  </si>
  <si>
    <t>https://podminky.urs.cz/item/CS_URS_2025_01/916131213</t>
  </si>
  <si>
    <t>BO 15/25</t>
  </si>
  <si>
    <t>Bo 15/15</t>
  </si>
  <si>
    <t>BO 15-25/15</t>
  </si>
  <si>
    <t>38</t>
  </si>
  <si>
    <t>59217031</t>
  </si>
  <si>
    <t>obrubník silniční betonový 1000x150x250mm</t>
  </si>
  <si>
    <t>-1995774961</t>
  </si>
  <si>
    <t>1*1,04 'Přepočtené koeficientem množství</t>
  </si>
  <si>
    <t>39</t>
  </si>
  <si>
    <t>59217029</t>
  </si>
  <si>
    <t>obrubník silniční betonový nájezdový 1000x150x150mm</t>
  </si>
  <si>
    <t>-2080954725</t>
  </si>
  <si>
    <t>2*1,02 'Přepočtené koeficientem množství</t>
  </si>
  <si>
    <t>40</t>
  </si>
  <si>
    <t>59217030</t>
  </si>
  <si>
    <t>obrubník silniční betonový přechodový 1000x150x150-250mm</t>
  </si>
  <si>
    <t>576332464</t>
  </si>
  <si>
    <t>41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</si>
  <si>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</si>
  <si>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</si>
  <si>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584291679</t>
  </si>
  <si>
    <t>https://podminky.urs.cz/item/CS_URS_2025_01/916231213</t>
  </si>
  <si>
    <t>BO 8/25</t>
  </si>
  <si>
    <t>42</t>
  </si>
  <si>
    <t>59217044</t>
  </si>
  <si>
    <t>obrubník parkový betonový 1000x80x250mm přírodní</t>
  </si>
  <si>
    <t>687025034</t>
  </si>
  <si>
    <t>38*1,02 'Přepočtené koeficientem množství</t>
  </si>
  <si>
    <t>43</t>
  </si>
  <si>
    <t>919122122</t>
  </si>
  <si>
    <t>Utěsnění dilatačních spár zálivkou za tepla v cementobetonovém nebo živičném krytu včetně adhezního nátěru s těsnicím profilem pod zálivkou, pro komůrky šířky 15 mm, hloubky 30 mm</t>
  </si>
  <si>
    <t>1595532996</t>
  </si>
  <si>
    <t>https://podminky.urs.cz/item/CS_URS_2025_01/919122122</t>
  </si>
  <si>
    <t>44</t>
  </si>
  <si>
    <t>919735113</t>
  </si>
  <si>
    <t>Řezání stávajícího živičného krytu nebo podkladu hloubky přes 100 do 150 mm</t>
  </si>
  <si>
    <t>-579974775</t>
  </si>
  <si>
    <t>https://podminky.urs.cz/item/CS_URS_2025_01/919735113</t>
  </si>
  <si>
    <t>45</t>
  </si>
  <si>
    <t>R131448</t>
  </si>
  <si>
    <t>Montáž aretačního systému ASACONT</t>
  </si>
  <si>
    <t>kus</t>
  </si>
  <si>
    <t>1062721590</t>
  </si>
  <si>
    <t>So 03</t>
  </si>
  <si>
    <t>46</t>
  </si>
  <si>
    <t>M13446</t>
  </si>
  <si>
    <t>Aretační systém ASACONT pro umístění kontejnerových nádob, sestava 5 boxů</t>
  </si>
  <si>
    <t>sestava</t>
  </si>
  <si>
    <t>142611811</t>
  </si>
  <si>
    <t>P</t>
  </si>
  <si>
    <t>Poznámka k položce:_x000d_
PÚ - silnorvstvý žárový zinek_x000d_
vč. nosných betonových prefabrikátů umístěných na ploše_x000d_
SKU: BOX 5_x000d_
Kapacita: 5x 1100l</t>
  </si>
  <si>
    <t>47</t>
  </si>
  <si>
    <t>M13454</t>
  </si>
  <si>
    <t>Aretační systém ASACONT pro umístění kontejnerových nádob, sestava 4 boxů</t>
  </si>
  <si>
    <t>1383478762</t>
  </si>
  <si>
    <t>Poznámka k položce:_x000d_
PÚ - silnorvstvý žárový zinek_x000d_
vč. nosných betonových prefabrikátů umístěných na ploše_x000d_
SKU: BOX 4_x000d_
Kapacita: 4x 1100l</t>
  </si>
  <si>
    <t>48</t>
  </si>
  <si>
    <t>M13445</t>
  </si>
  <si>
    <t>Paravanová zástěna vč. držáků a spojovacího materiálu</t>
  </si>
  <si>
    <t>446566212</t>
  </si>
  <si>
    <t xml:space="preserve">Poznámka k položce:_x000d_
Rozměry: v. 1260 x 1110/1350/1450/1600/1900_x000d_
Jako výplň budou použity recyklované profily_x000d_
Dle vzoru v  projektové dokumentaci - TZ</t>
  </si>
  <si>
    <t>49</t>
  </si>
  <si>
    <t>R131449</t>
  </si>
  <si>
    <t>Doprava aretačního systému ASACONT</t>
  </si>
  <si>
    <t>kpl</t>
  </si>
  <si>
    <t>-1794051963</t>
  </si>
  <si>
    <t>50</t>
  </si>
  <si>
    <t>R138484</t>
  </si>
  <si>
    <t>M+D Chránička půlená 110 + rezervní trubka</t>
  </si>
  <si>
    <t>2104715212</t>
  </si>
  <si>
    <t>51</t>
  </si>
  <si>
    <t>R91877</t>
  </si>
  <si>
    <t>M+D Zábradlí ocelové, povrchová úprava žárový pozink, včetně zemních prací, dle výběru investora</t>
  </si>
  <si>
    <t>-271206825</t>
  </si>
  <si>
    <t>997</t>
  </si>
  <si>
    <t>Přesun sutě</t>
  </si>
  <si>
    <t>52</t>
  </si>
  <si>
    <t>997221571</t>
  </si>
  <si>
    <t>Vodorovná doprava vybouraných hmot bez naložení, ale se složením a s hrubým urovnáním na vzdálenost do 1 km</t>
  </si>
  <si>
    <t>-1185455773</t>
  </si>
  <si>
    <t>https://podminky.urs.cz/item/CS_URS_2025_01/997221571</t>
  </si>
  <si>
    <t>53</t>
  </si>
  <si>
    <t>997221579</t>
  </si>
  <si>
    <t>Vodorovná doprava vybouraných hmot bez naložení, ale se složením a s hrubým urovnáním na vzdálenost Příplatek k ceně za každý další započatý 1 km přes 1 km</t>
  </si>
  <si>
    <t>268830570</t>
  </si>
  <si>
    <t>https://podminky.urs.cz/item/CS_URS_2025_01/997221579</t>
  </si>
  <si>
    <t>17,282*24</t>
  </si>
  <si>
    <t>54</t>
  </si>
  <si>
    <t>997221612</t>
  </si>
  <si>
    <t>Nakládání na dopravní prostředky pro vodorovnou dopravu vybouraných hmot</t>
  </si>
  <si>
    <t>485392305</t>
  </si>
  <si>
    <t>https://podminky.urs.cz/item/CS_URS_2025_01/997221612</t>
  </si>
  <si>
    <t>55</t>
  </si>
  <si>
    <t>997221861</t>
  </si>
  <si>
    <t>Poplatek za uložení stavebního odpadu na recyklační skládce (skládkovné) z prostého betonu zatříděného do Katalogu odpadů pod kódem 17 01 01</t>
  </si>
  <si>
    <t>-1997526980</t>
  </si>
  <si>
    <t>https://podminky.urs.cz/item/CS_URS_2025_01/997221861</t>
  </si>
  <si>
    <t>2,76+1,74+3,64</t>
  </si>
  <si>
    <t>56</t>
  </si>
  <si>
    <t>997221873</t>
  </si>
  <si>
    <t>1804189149</t>
  </si>
  <si>
    <t>https://podminky.urs.cz/item/CS_URS_2025_01/997221873</t>
  </si>
  <si>
    <t>0,88+6,09</t>
  </si>
  <si>
    <t>57</t>
  </si>
  <si>
    <t>997221875</t>
  </si>
  <si>
    <t>Poplatek za uložení stavebního odpadu na recyklační skládce (skládkovné) asfaltového bez obsahu dehtu zatříděného do Katalogu odpadů pod kódem 17 03 02</t>
  </si>
  <si>
    <t>-1566516761</t>
  </si>
  <si>
    <t>https://podminky.urs.cz/item/CS_URS_2025_01/997221875</t>
  </si>
  <si>
    <t>1,54+0,632</t>
  </si>
  <si>
    <t>998</t>
  </si>
  <si>
    <t>Přesun hmot</t>
  </si>
  <si>
    <t>58</t>
  </si>
  <si>
    <t>998223011</t>
  </si>
  <si>
    <t>Přesun hmot pro pozemní komunikace s krytem dlážděným dopravní vzdálenost do 200 m jakékoliv délky objektu</t>
  </si>
  <si>
    <t>-1679293298</t>
  </si>
  <si>
    <t>https://podminky.urs.cz/item/CS_URS_2025_01/998223011</t>
  </si>
  <si>
    <t>VRN</t>
  </si>
  <si>
    <t>Vedlejší rozpočtové náklady</t>
  </si>
  <si>
    <t>VRN1</t>
  </si>
  <si>
    <t>Průzkumné, geodetické a projektové práce</t>
  </si>
  <si>
    <t>59</t>
  </si>
  <si>
    <t>011503000</t>
  </si>
  <si>
    <t>Stavební průzkum bez rozlišení</t>
  </si>
  <si>
    <t>nh</t>
  </si>
  <si>
    <t>1024</t>
  </si>
  <si>
    <t>-1431659750</t>
  </si>
  <si>
    <t xml:space="preserve">Poznámka k položce:_x000d_
10"ruční výkopy sondy pro zjištění sítí  (HZS1212 kopáč)</t>
  </si>
  <si>
    <t>60</t>
  </si>
  <si>
    <t>012103000</t>
  </si>
  <si>
    <t>Geodetické práce před výstavbou</t>
  </si>
  <si>
    <t>-371427790</t>
  </si>
  <si>
    <t>Poznámka k položce:_x000d_
10"HZS4221 geodet</t>
  </si>
  <si>
    <t>61</t>
  </si>
  <si>
    <t>012203000</t>
  </si>
  <si>
    <t>Geodetické práce při provádění stavby</t>
  </si>
  <si>
    <t>-966112038</t>
  </si>
  <si>
    <t>62</t>
  </si>
  <si>
    <t>012303000</t>
  </si>
  <si>
    <t>Geodetické práce po výstavbě - geodetické zaměření skutečného stavu</t>
  </si>
  <si>
    <t>-1336783541</t>
  </si>
  <si>
    <t>63</t>
  </si>
  <si>
    <t>012403000</t>
  </si>
  <si>
    <t>Kartografické práce - Geometrický plán</t>
  </si>
  <si>
    <t>100m</t>
  </si>
  <si>
    <t>372922181</t>
  </si>
  <si>
    <t>Poznámka k položce:_x000d_
1"jednotka za 100m</t>
  </si>
  <si>
    <t>64</t>
  </si>
  <si>
    <t>012434000</t>
  </si>
  <si>
    <t>Geodetická aktualizační dokumentace (GAD DTM)</t>
  </si>
  <si>
    <t>-991275564</t>
  </si>
  <si>
    <t>https://podminky.urs.cz/item/CS_URS_2025_01/012434000</t>
  </si>
  <si>
    <t>Poznámka k položce:_x000d_
1) Součástí je vyhotovení podkladů pro vedení digitální technické mapy podle § 5 vyhlášky č. 393/2020 Sb., o digitální technické mapě kraje, kterými jsou geodetická část dokumentaceskutečného provedení stavby_x000d_
_x000d_
_x000d_
2) a předání podkladu pro vedení digitální technické mapy, do informačního systému digitální technické mapy Ústeckého kraje (IS DTM), jehož správcem a provozovatelem je Krajský úřad Ústeckého kraje, prostřednictvím informačního systému Digitální mapyvřejné._x000d_
_x000d_
_x000d_
3) Předání údajů do IS DTM podle odstavce 2) bude před dokončením díla doloženo protokolem o zapracování dat do digitální technické mapykraje, který vystaví IS DMVS, popřípadě písemným potvrzením od Krajskéhho úřadu Ústeckého kraje</t>
  </si>
  <si>
    <t>65</t>
  </si>
  <si>
    <t>013254000</t>
  </si>
  <si>
    <t>Dokumentace skutečného provedení stavby - 3x paré</t>
  </si>
  <si>
    <t>2098154396</t>
  </si>
  <si>
    <t>Poznámka k položce:_x000d_
15"HZS4232 technik odborný</t>
  </si>
  <si>
    <t>VRN3</t>
  </si>
  <si>
    <t>Zařízení staveniště</t>
  </si>
  <si>
    <t>66</t>
  </si>
  <si>
    <t>030001000</t>
  </si>
  <si>
    <t>-1011964319</t>
  </si>
  <si>
    <t xml:space="preserve">Poznámka k položce:_x000d_
1"zařízení staveniště - ocenit zejména:_x000d_
- Náklady na stavební buňky_x000d_
- Skládky na staveništi, osvětlení_x000d_
- Náklady na provoz a údržbu vybavení staveniště, energie_x000d_
- Oplocení, informační tabule_x000d_
- Rozebrání, bourání a odvoz zařízení staveniště_x000d_
- Úprava terénu po zrušení zařízení staveniště_x000d_
</t>
  </si>
  <si>
    <t>67</t>
  </si>
  <si>
    <t>034303000</t>
  </si>
  <si>
    <t>Dopravní značení na staveništi</t>
  </si>
  <si>
    <t>-2080232422</t>
  </si>
  <si>
    <t xml:space="preserve">Poznámka k položce:_x000d_
přechodné DZ - ocenit zejména:_x000d_
přechodné DZ - pronájem, montáž a demontáž značek_x000d_
</t>
  </si>
  <si>
    <t>VRN4</t>
  </si>
  <si>
    <t>Inženýrská činnost</t>
  </si>
  <si>
    <t>68</t>
  </si>
  <si>
    <t>043134000</t>
  </si>
  <si>
    <t>Zkoušky zatěžovací</t>
  </si>
  <si>
    <t>-1218663404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</si>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</sst>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11101" TargetMode="External" /><Relationship Id="rId2" Type="http://schemas.openxmlformats.org/officeDocument/2006/relationships/hyperlink" Target="https://podminky.urs.cz/item/CS_URS_2025_01/113106123" TargetMode="External" /><Relationship Id="rId3" Type="http://schemas.openxmlformats.org/officeDocument/2006/relationships/hyperlink" Target="https://podminky.urs.cz/item/CS_URS_2025_01/113107122" TargetMode="External" /><Relationship Id="rId4" Type="http://schemas.openxmlformats.org/officeDocument/2006/relationships/hyperlink" Target="https://podminky.urs.cz/item/CS_URS_2025_01/113107123" TargetMode="External" /><Relationship Id="rId5" Type="http://schemas.openxmlformats.org/officeDocument/2006/relationships/hyperlink" Target="https://podminky.urs.cz/item/CS_URS_2025_01/113107142" TargetMode="External" /><Relationship Id="rId6" Type="http://schemas.openxmlformats.org/officeDocument/2006/relationships/hyperlink" Target="https://podminky.urs.cz/item/CS_URS_2025_01/113107143" TargetMode="External" /><Relationship Id="rId7" Type="http://schemas.openxmlformats.org/officeDocument/2006/relationships/hyperlink" Target="https://podminky.urs.cz/item/CS_URS_2025_01/113201111" TargetMode="External" /><Relationship Id="rId8" Type="http://schemas.openxmlformats.org/officeDocument/2006/relationships/hyperlink" Target="https://podminky.urs.cz/item/CS_URS_2025_01/113201112" TargetMode="External" /><Relationship Id="rId9" Type="http://schemas.openxmlformats.org/officeDocument/2006/relationships/hyperlink" Target="https://podminky.urs.cz/item/CS_URS_2025_01/121151103" TargetMode="External" /><Relationship Id="rId10" Type="http://schemas.openxmlformats.org/officeDocument/2006/relationships/hyperlink" Target="https://podminky.urs.cz/item/CS_URS_2025_01/122211101" TargetMode="External" /><Relationship Id="rId11" Type="http://schemas.openxmlformats.org/officeDocument/2006/relationships/hyperlink" Target="https://podminky.urs.cz/item/CS_URS_2025_01/122251101" TargetMode="External" /><Relationship Id="rId12" Type="http://schemas.openxmlformats.org/officeDocument/2006/relationships/hyperlink" Target="https://podminky.urs.cz/item/CS_URS_2025_01/122311101" TargetMode="External" /><Relationship Id="rId13" Type="http://schemas.openxmlformats.org/officeDocument/2006/relationships/hyperlink" Target="https://podminky.urs.cz/item/CS_URS_2025_01/122351101" TargetMode="External" /><Relationship Id="rId14" Type="http://schemas.openxmlformats.org/officeDocument/2006/relationships/hyperlink" Target="https://podminky.urs.cz/item/CS_URS_2025_01/162751137" TargetMode="External" /><Relationship Id="rId15" Type="http://schemas.openxmlformats.org/officeDocument/2006/relationships/hyperlink" Target="https://podminky.urs.cz/item/CS_URS_2025_01/162751139" TargetMode="External" /><Relationship Id="rId16" Type="http://schemas.openxmlformats.org/officeDocument/2006/relationships/hyperlink" Target="https://podminky.urs.cz/item/CS_URS_2025_01/167111102" TargetMode="External" /><Relationship Id="rId17" Type="http://schemas.openxmlformats.org/officeDocument/2006/relationships/hyperlink" Target="https://podminky.urs.cz/item/CS_URS_2025_01/171201231" TargetMode="External" /><Relationship Id="rId18" Type="http://schemas.openxmlformats.org/officeDocument/2006/relationships/hyperlink" Target="https://podminky.urs.cz/item/CS_URS_2025_01/171251201" TargetMode="External" /><Relationship Id="rId19" Type="http://schemas.openxmlformats.org/officeDocument/2006/relationships/hyperlink" Target="https://podminky.urs.cz/item/CS_URS_2025_01/181411131" TargetMode="External" /><Relationship Id="rId20" Type="http://schemas.openxmlformats.org/officeDocument/2006/relationships/hyperlink" Target="https://podminky.urs.cz/item/CS_URS_2025_01/181913112" TargetMode="External" /><Relationship Id="rId21" Type="http://schemas.openxmlformats.org/officeDocument/2006/relationships/hyperlink" Target="https://podminky.urs.cz/item/CS_URS_2025_01/182303111" TargetMode="External" /><Relationship Id="rId22" Type="http://schemas.openxmlformats.org/officeDocument/2006/relationships/hyperlink" Target="https://podminky.urs.cz/item/CS_URS_2025_01/564831011" TargetMode="External" /><Relationship Id="rId23" Type="http://schemas.openxmlformats.org/officeDocument/2006/relationships/hyperlink" Target="https://podminky.urs.cz/item/CS_URS_2025_01/564851011" TargetMode="External" /><Relationship Id="rId24" Type="http://schemas.openxmlformats.org/officeDocument/2006/relationships/hyperlink" Target="https://podminky.urs.cz/item/CS_URS_2025_01/564861011" TargetMode="External" /><Relationship Id="rId25" Type="http://schemas.openxmlformats.org/officeDocument/2006/relationships/hyperlink" Target="https://podminky.urs.cz/item/CS_URS_2025_01/564920511" TargetMode="External" /><Relationship Id="rId26" Type="http://schemas.openxmlformats.org/officeDocument/2006/relationships/hyperlink" Target="https://podminky.urs.cz/item/CS_URS_2025_01/565165101" TargetMode="External" /><Relationship Id="rId27" Type="http://schemas.openxmlformats.org/officeDocument/2006/relationships/hyperlink" Target="https://podminky.urs.cz/item/CS_URS_2025_01/573211106" TargetMode="External" /><Relationship Id="rId28" Type="http://schemas.openxmlformats.org/officeDocument/2006/relationships/hyperlink" Target="https://podminky.urs.cz/item/CS_URS_2025_01/573231111" TargetMode="External" /><Relationship Id="rId29" Type="http://schemas.openxmlformats.org/officeDocument/2006/relationships/hyperlink" Target="https://podminky.urs.cz/item/CS_URS_2025_01/577133111" TargetMode="External" /><Relationship Id="rId30" Type="http://schemas.openxmlformats.org/officeDocument/2006/relationships/hyperlink" Target="https://podminky.urs.cz/item/CS_URS_2025_01/577144031" TargetMode="External" /><Relationship Id="rId31" Type="http://schemas.openxmlformats.org/officeDocument/2006/relationships/hyperlink" Target="https://podminky.urs.cz/item/CS_URS_2025_01/596212211" TargetMode="External" /><Relationship Id="rId32" Type="http://schemas.openxmlformats.org/officeDocument/2006/relationships/hyperlink" Target="https://podminky.urs.cz/item/CS_URS_2025_01/915211116" TargetMode="External" /><Relationship Id="rId33" Type="http://schemas.openxmlformats.org/officeDocument/2006/relationships/hyperlink" Target="https://podminky.urs.cz/item/CS_URS_2025_01/916131213" TargetMode="External" /><Relationship Id="rId34" Type="http://schemas.openxmlformats.org/officeDocument/2006/relationships/hyperlink" Target="https://podminky.urs.cz/item/CS_URS_2025_01/916231213" TargetMode="External" /><Relationship Id="rId35" Type="http://schemas.openxmlformats.org/officeDocument/2006/relationships/hyperlink" Target="https://podminky.urs.cz/item/CS_URS_2025_01/919122122" TargetMode="External" /><Relationship Id="rId36" Type="http://schemas.openxmlformats.org/officeDocument/2006/relationships/hyperlink" Target="https://podminky.urs.cz/item/CS_URS_2025_01/919735113" TargetMode="External" /><Relationship Id="rId37" Type="http://schemas.openxmlformats.org/officeDocument/2006/relationships/hyperlink" Target="https://podminky.urs.cz/item/CS_URS_2025_01/997221571" TargetMode="External" /><Relationship Id="rId38" Type="http://schemas.openxmlformats.org/officeDocument/2006/relationships/hyperlink" Target="https://podminky.urs.cz/item/CS_URS_2025_01/997221579" TargetMode="External" /><Relationship Id="rId39" Type="http://schemas.openxmlformats.org/officeDocument/2006/relationships/hyperlink" Target="https://podminky.urs.cz/item/CS_URS_2025_01/997221612" TargetMode="External" /><Relationship Id="rId40" Type="http://schemas.openxmlformats.org/officeDocument/2006/relationships/hyperlink" Target="https://podminky.urs.cz/item/CS_URS_2025_01/997221861" TargetMode="External" /><Relationship Id="rId41" Type="http://schemas.openxmlformats.org/officeDocument/2006/relationships/hyperlink" Target="https://podminky.urs.cz/item/CS_URS_2025_01/997221873" TargetMode="External" /><Relationship Id="rId42" Type="http://schemas.openxmlformats.org/officeDocument/2006/relationships/hyperlink" Target="https://podminky.urs.cz/item/CS_URS_2025_01/997221875" TargetMode="External" /><Relationship Id="rId43" Type="http://schemas.openxmlformats.org/officeDocument/2006/relationships/hyperlink" Target="https://podminky.urs.cz/item/CS_URS_2025_01/998223011" TargetMode="External" /><Relationship Id="rId44" Type="http://schemas.openxmlformats.org/officeDocument/2006/relationships/hyperlink" Target="https://podminky.urs.cz/item/CS_URS_2025_01/012434000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25-02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Vybudování ploch pro kontejnerová stání v ul. A. Sochora v Teplicích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Teplice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Teplice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NE2D 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Jaroslav Kudláček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03 - Sochorova 03 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03 - Sochorova 03 '!P89</f>
        <v>0</v>
      </c>
      <c r="AV55" s="122">
        <f>'SO 03 - Sochorova 03 '!J33</f>
        <v>0</v>
      </c>
      <c r="AW55" s="122">
        <f>'SO 03 - Sochorova 03 '!J34</f>
        <v>0</v>
      </c>
      <c r="AX55" s="122">
        <f>'SO 03 - Sochorova 03 '!J35</f>
        <v>0</v>
      </c>
      <c r="AY55" s="122">
        <f>'SO 03 - Sochorova 03 '!J36</f>
        <v>0</v>
      </c>
      <c r="AZ55" s="122">
        <f>'SO 03 - Sochorova 03 '!F33</f>
        <v>0</v>
      </c>
      <c r="BA55" s="122">
        <f>'SO 03 - Sochorova 03 '!F34</f>
        <v>0</v>
      </c>
      <c r="BB55" s="122">
        <f>'SO 03 - Sochorova 03 '!F35</f>
        <v>0</v>
      </c>
      <c r="BC55" s="122">
        <f>'SO 03 - Sochorova 03 '!F36</f>
        <v>0</v>
      </c>
      <c r="BD55" s="124">
        <f>'SO 03 - Sochorova 03 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NdqGMAo0ewXVAx6nysLP4s4sx7iM2lQkoBGNoBlemBmqb9uM4HdgPUOfJdmuFD/plsVxOEbH5OnAM/yxacDn2g==" hashValue="oFVMkb2wJInVPtJGzPTuCa9nIwznidgwJIGLQSG57/XERbeDVRpBd10mm1xP70PyBp5Nn+3Vr4Jgdx9NnZbLi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3 - Sochorova 03 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82</v>
      </c>
    </row>
    <row r="4" s="1" customFormat="1" ht="24.96" customHeight="1">
      <c r="B4" s="22"/>
      <c r="D4" s="128" t="s">
        <v>83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Vybudování ploch pro kontejnerová stání v ul. A. Sochora v Teplicích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84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85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10. 2. 2025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19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27</v>
      </c>
      <c r="F15" s="40"/>
      <c r="G15" s="40"/>
      <c r="H15" s="40"/>
      <c r="I15" s="130" t="s">
        <v>28</v>
      </c>
      <c r="J15" s="134" t="s">
        <v>19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29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28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31</v>
      </c>
      <c r="E20" s="40"/>
      <c r="F20" s="40"/>
      <c r="G20" s="40"/>
      <c r="H20" s="40"/>
      <c r="I20" s="130" t="s">
        <v>26</v>
      </c>
      <c r="J20" s="134" t="s">
        <v>19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32</v>
      </c>
      <c r="F21" s="40"/>
      <c r="G21" s="40"/>
      <c r="H21" s="40"/>
      <c r="I21" s="130" t="s">
        <v>28</v>
      </c>
      <c r="J21" s="134" t="s">
        <v>19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34</v>
      </c>
      <c r="E23" s="40"/>
      <c r="F23" s="40"/>
      <c r="G23" s="40"/>
      <c r="H23" s="40"/>
      <c r="I23" s="130" t="s">
        <v>26</v>
      </c>
      <c r="J23" s="134" t="s">
        <v>19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35</v>
      </c>
      <c r="F24" s="40"/>
      <c r="G24" s="40"/>
      <c r="H24" s="40"/>
      <c r="I24" s="130" t="s">
        <v>28</v>
      </c>
      <c r="J24" s="134" t="s">
        <v>19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36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38</v>
      </c>
      <c r="E30" s="40"/>
      <c r="F30" s="40"/>
      <c r="G30" s="40"/>
      <c r="H30" s="40"/>
      <c r="I30" s="40"/>
      <c r="J30" s="142">
        <f>ROUND(J89,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40</v>
      </c>
      <c r="G32" s="40"/>
      <c r="H32" s="40"/>
      <c r="I32" s="143" t="s">
        <v>39</v>
      </c>
      <c r="J32" s="143" t="s">
        <v>41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42</v>
      </c>
      <c r="E33" s="130" t="s">
        <v>43</v>
      </c>
      <c r="F33" s="145">
        <f>ROUND((SUM(BE89:BE300)),  2)</f>
        <v>0</v>
      </c>
      <c r="G33" s="40"/>
      <c r="H33" s="40"/>
      <c r="I33" s="146">
        <v>0.20999999999999999</v>
      </c>
      <c r="J33" s="145">
        <f>ROUND(((SUM(BE89:BE300))*I33),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44</v>
      </c>
      <c r="F34" s="145">
        <f>ROUND((SUM(BF89:BF300)),  2)</f>
        <v>0</v>
      </c>
      <c r="G34" s="40"/>
      <c r="H34" s="40"/>
      <c r="I34" s="146">
        <v>0.12</v>
      </c>
      <c r="J34" s="145">
        <f>ROUND(((SUM(BF89:BF300))*I34),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45</v>
      </c>
      <c r="F35" s="145">
        <f>ROUND((SUM(BG89:BG300)),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46</v>
      </c>
      <c r="F36" s="145">
        <f>ROUND((SUM(BH89:BH300)),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47</v>
      </c>
      <c r="F37" s="145">
        <f>ROUND((SUM(BI89:BI300)),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48</v>
      </c>
      <c r="E39" s="149"/>
      <c r="F39" s="149"/>
      <c r="G39" s="150" t="s">
        <v>49</v>
      </c>
      <c r="H39" s="151" t="s">
        <v>50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86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Vybudování ploch pro kontejnerová stání v ul. A. Sochora v Teplicích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84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 03 - Sochorova 03 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Teplice</v>
      </c>
      <c r="G52" s="42"/>
      <c r="H52" s="42"/>
      <c r="I52" s="34" t="s">
        <v>23</v>
      </c>
      <c r="J52" s="74" t="str">
        <f>IF(J12="","",J12)</f>
        <v>10. 2. 2025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Teplice</v>
      </c>
      <c r="G54" s="42"/>
      <c r="H54" s="42"/>
      <c r="I54" s="34" t="s">
        <v>31</v>
      </c>
      <c r="J54" s="38" t="str">
        <f>E21</f>
        <v>NE2D Projekt s.r.o.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Jaroslav Kudláček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87</v>
      </c>
      <c r="D57" s="160"/>
      <c r="E57" s="160"/>
      <c r="F57" s="160"/>
      <c r="G57" s="160"/>
      <c r="H57" s="160"/>
      <c r="I57" s="160"/>
      <c r="J57" s="161" t="s">
        <v>88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70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89</v>
      </c>
    </row>
    <row r="60" s="9" customFormat="1" ht="24.96" customHeight="1">
      <c r="A60" s="9"/>
      <c r="B60" s="163"/>
      <c r="C60" s="164"/>
      <c r="D60" s="165" t="s">
        <v>90</v>
      </c>
      <c r="E60" s="166"/>
      <c r="F60" s="166"/>
      <c r="G60" s="166"/>
      <c r="H60" s="166"/>
      <c r="I60" s="166"/>
      <c r="J60" s="167">
        <f>J90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91</v>
      </c>
      <c r="E61" s="172"/>
      <c r="F61" s="172"/>
      <c r="G61" s="172"/>
      <c r="H61" s="172"/>
      <c r="I61" s="172"/>
      <c r="J61" s="173">
        <f>J91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92</v>
      </c>
      <c r="E62" s="172"/>
      <c r="F62" s="172"/>
      <c r="G62" s="172"/>
      <c r="H62" s="172"/>
      <c r="I62" s="172"/>
      <c r="J62" s="173">
        <f>J162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93</v>
      </c>
      <c r="E63" s="172"/>
      <c r="F63" s="172"/>
      <c r="G63" s="172"/>
      <c r="H63" s="172"/>
      <c r="I63" s="172"/>
      <c r="J63" s="173">
        <f>J207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94</v>
      </c>
      <c r="E64" s="172"/>
      <c r="F64" s="172"/>
      <c r="G64" s="172"/>
      <c r="H64" s="172"/>
      <c r="I64" s="172"/>
      <c r="J64" s="173">
        <f>J257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95</v>
      </c>
      <c r="E65" s="172"/>
      <c r="F65" s="172"/>
      <c r="G65" s="172"/>
      <c r="H65" s="172"/>
      <c r="I65" s="172"/>
      <c r="J65" s="173">
        <f>J274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3"/>
      <c r="C66" s="164"/>
      <c r="D66" s="165" t="s">
        <v>96</v>
      </c>
      <c r="E66" s="166"/>
      <c r="F66" s="166"/>
      <c r="G66" s="166"/>
      <c r="H66" s="166"/>
      <c r="I66" s="166"/>
      <c r="J66" s="167">
        <f>J277</f>
        <v>0</v>
      </c>
      <c r="K66" s="164"/>
      <c r="L66" s="16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9"/>
      <c r="C67" s="170"/>
      <c r="D67" s="171" t="s">
        <v>97</v>
      </c>
      <c r="E67" s="172"/>
      <c r="F67" s="172"/>
      <c r="G67" s="172"/>
      <c r="H67" s="172"/>
      <c r="I67" s="172"/>
      <c r="J67" s="173">
        <f>J278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9"/>
      <c r="C68" s="170"/>
      <c r="D68" s="171" t="s">
        <v>98</v>
      </c>
      <c r="E68" s="172"/>
      <c r="F68" s="172"/>
      <c r="G68" s="172"/>
      <c r="H68" s="172"/>
      <c r="I68" s="172"/>
      <c r="J68" s="173">
        <f>J294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9"/>
      <c r="C69" s="170"/>
      <c r="D69" s="171" t="s">
        <v>99</v>
      </c>
      <c r="E69" s="172"/>
      <c r="F69" s="172"/>
      <c r="G69" s="172"/>
      <c r="H69" s="172"/>
      <c r="I69" s="172"/>
      <c r="J69" s="173">
        <f>J299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2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2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2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100</v>
      </c>
      <c r="D76" s="42"/>
      <c r="E76" s="42"/>
      <c r="F76" s="42"/>
      <c r="G76" s="42"/>
      <c r="H76" s="42"/>
      <c r="I76" s="42"/>
      <c r="J76" s="42"/>
      <c r="K76" s="42"/>
      <c r="L76" s="13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58" t="str">
        <f>E7</f>
        <v>Vybudování ploch pro kontejnerová stání v ul. A. Sochora v Teplicích</v>
      </c>
      <c r="F79" s="34"/>
      <c r="G79" s="34"/>
      <c r="H79" s="34"/>
      <c r="I79" s="42"/>
      <c r="J79" s="42"/>
      <c r="K79" s="42"/>
      <c r="L79" s="13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84</v>
      </c>
      <c r="D80" s="42"/>
      <c r="E80" s="42"/>
      <c r="F80" s="42"/>
      <c r="G80" s="42"/>
      <c r="H80" s="42"/>
      <c r="I80" s="42"/>
      <c r="J80" s="42"/>
      <c r="K80" s="42"/>
      <c r="L80" s="13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 xml:space="preserve">SO 03 - Sochorova 03 </v>
      </c>
      <c r="F81" s="42"/>
      <c r="G81" s="42"/>
      <c r="H81" s="42"/>
      <c r="I81" s="42"/>
      <c r="J81" s="42"/>
      <c r="K81" s="42"/>
      <c r="L81" s="13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Teplice</v>
      </c>
      <c r="G83" s="42"/>
      <c r="H83" s="42"/>
      <c r="I83" s="34" t="s">
        <v>23</v>
      </c>
      <c r="J83" s="74" t="str">
        <f>IF(J12="","",J12)</f>
        <v>10. 2. 2025</v>
      </c>
      <c r="K83" s="4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Statutární město Teplice</v>
      </c>
      <c r="G85" s="42"/>
      <c r="H85" s="42"/>
      <c r="I85" s="34" t="s">
        <v>31</v>
      </c>
      <c r="J85" s="38" t="str">
        <f>E21</f>
        <v>NE2D Projekt s.r.o.</v>
      </c>
      <c r="K85" s="42"/>
      <c r="L85" s="13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Jaroslav Kudláček</v>
      </c>
      <c r="K86" s="42"/>
      <c r="L86" s="13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5"/>
      <c r="B88" s="176"/>
      <c r="C88" s="177" t="s">
        <v>101</v>
      </c>
      <c r="D88" s="178" t="s">
        <v>57</v>
      </c>
      <c r="E88" s="178" t="s">
        <v>53</v>
      </c>
      <c r="F88" s="178" t="s">
        <v>54</v>
      </c>
      <c r="G88" s="178" t="s">
        <v>102</v>
      </c>
      <c r="H88" s="178" t="s">
        <v>103</v>
      </c>
      <c r="I88" s="178" t="s">
        <v>104</v>
      </c>
      <c r="J88" s="178" t="s">
        <v>88</v>
      </c>
      <c r="K88" s="179" t="s">
        <v>105</v>
      </c>
      <c r="L88" s="180"/>
      <c r="M88" s="94" t="s">
        <v>19</v>
      </c>
      <c r="N88" s="95" t="s">
        <v>42</v>
      </c>
      <c r="O88" s="95" t="s">
        <v>106</v>
      </c>
      <c r="P88" s="95" t="s">
        <v>107</v>
      </c>
      <c r="Q88" s="95" t="s">
        <v>108</v>
      </c>
      <c r="R88" s="95" t="s">
        <v>109</v>
      </c>
      <c r="S88" s="95" t="s">
        <v>110</v>
      </c>
      <c r="T88" s="96" t="s">
        <v>111</v>
      </c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</row>
    <row r="89" s="2" customFormat="1" ht="22.8" customHeight="1">
      <c r="A89" s="40"/>
      <c r="B89" s="41"/>
      <c r="C89" s="101" t="s">
        <v>112</v>
      </c>
      <c r="D89" s="42"/>
      <c r="E89" s="42"/>
      <c r="F89" s="42"/>
      <c r="G89" s="42"/>
      <c r="H89" s="42"/>
      <c r="I89" s="42"/>
      <c r="J89" s="181">
        <f>BK89</f>
        <v>0</v>
      </c>
      <c r="K89" s="42"/>
      <c r="L89" s="46"/>
      <c r="M89" s="97"/>
      <c r="N89" s="182"/>
      <c r="O89" s="98"/>
      <c r="P89" s="183">
        <f>P90+P277</f>
        <v>0</v>
      </c>
      <c r="Q89" s="98"/>
      <c r="R89" s="183">
        <f>R90+R277</f>
        <v>24.604488799999999</v>
      </c>
      <c r="S89" s="98"/>
      <c r="T89" s="184">
        <f>T90+T277</f>
        <v>17.282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89</v>
      </c>
      <c r="BK89" s="185">
        <f>BK90+BK277</f>
        <v>0</v>
      </c>
    </row>
    <row r="90" s="12" customFormat="1" ht="25.92" customHeight="1">
      <c r="A90" s="12"/>
      <c r="B90" s="186"/>
      <c r="C90" s="187"/>
      <c r="D90" s="188" t="s">
        <v>71</v>
      </c>
      <c r="E90" s="189" t="s">
        <v>113</v>
      </c>
      <c r="F90" s="189" t="s">
        <v>114</v>
      </c>
      <c r="G90" s="187"/>
      <c r="H90" s="187"/>
      <c r="I90" s="190"/>
      <c r="J90" s="191">
        <f>BK90</f>
        <v>0</v>
      </c>
      <c r="K90" s="187"/>
      <c r="L90" s="192"/>
      <c r="M90" s="193"/>
      <c r="N90" s="194"/>
      <c r="O90" s="194"/>
      <c r="P90" s="195">
        <f>P91+P162+P207+P257+P274</f>
        <v>0</v>
      </c>
      <c r="Q90" s="194"/>
      <c r="R90" s="195">
        <f>R91+R162+R207+R257+R274</f>
        <v>24.604488799999999</v>
      </c>
      <c r="S90" s="194"/>
      <c r="T90" s="196">
        <f>T91+T162+T207+T257+T274</f>
        <v>17.282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7" t="s">
        <v>80</v>
      </c>
      <c r="AT90" s="198" t="s">
        <v>71</v>
      </c>
      <c r="AU90" s="198" t="s">
        <v>72</v>
      </c>
      <c r="AY90" s="197" t="s">
        <v>115</v>
      </c>
      <c r="BK90" s="199">
        <f>BK91+BK162+BK207+BK257+BK274</f>
        <v>0</v>
      </c>
    </row>
    <row r="91" s="12" customFormat="1" ht="22.8" customHeight="1">
      <c r="A91" s="12"/>
      <c r="B91" s="186"/>
      <c r="C91" s="187"/>
      <c r="D91" s="188" t="s">
        <v>71</v>
      </c>
      <c r="E91" s="200" t="s">
        <v>80</v>
      </c>
      <c r="F91" s="200" t="s">
        <v>116</v>
      </c>
      <c r="G91" s="187"/>
      <c r="H91" s="187"/>
      <c r="I91" s="190"/>
      <c r="J91" s="201">
        <f>BK91</f>
        <v>0</v>
      </c>
      <c r="K91" s="187"/>
      <c r="L91" s="192"/>
      <c r="M91" s="193"/>
      <c r="N91" s="194"/>
      <c r="O91" s="194"/>
      <c r="P91" s="195">
        <f>SUM(P92:P161)</f>
        <v>0</v>
      </c>
      <c r="Q91" s="194"/>
      <c r="R91" s="195">
        <f>SUM(R92:R161)</f>
        <v>7.3604600000000007</v>
      </c>
      <c r="S91" s="194"/>
      <c r="T91" s="196">
        <f>SUM(T92:T161)</f>
        <v>17.282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7" t="s">
        <v>80</v>
      </c>
      <c r="AT91" s="198" t="s">
        <v>71</v>
      </c>
      <c r="AU91" s="198" t="s">
        <v>80</v>
      </c>
      <c r="AY91" s="197" t="s">
        <v>115</v>
      </c>
      <c r="BK91" s="199">
        <f>SUM(BK92:BK161)</f>
        <v>0</v>
      </c>
    </row>
    <row r="92" s="2" customFormat="1" ht="24.15" customHeight="1">
      <c r="A92" s="40"/>
      <c r="B92" s="41"/>
      <c r="C92" s="202" t="s">
        <v>80</v>
      </c>
      <c r="D92" s="202" t="s">
        <v>117</v>
      </c>
      <c r="E92" s="203" t="s">
        <v>118</v>
      </c>
      <c r="F92" s="204" t="s">
        <v>119</v>
      </c>
      <c r="G92" s="205" t="s">
        <v>120</v>
      </c>
      <c r="H92" s="206">
        <v>5</v>
      </c>
      <c r="I92" s="207"/>
      <c r="J92" s="208">
        <f>ROUND(I92*H92,2)</f>
        <v>0</v>
      </c>
      <c r="K92" s="204" t="s">
        <v>121</v>
      </c>
      <c r="L92" s="46"/>
      <c r="M92" s="209" t="s">
        <v>19</v>
      </c>
      <c r="N92" s="210" t="s">
        <v>43</v>
      </c>
      <c r="O92" s="86"/>
      <c r="P92" s="211">
        <f>O92*H92</f>
        <v>0</v>
      </c>
      <c r="Q92" s="211">
        <v>0</v>
      </c>
      <c r="R92" s="211">
        <f>Q92*H92</f>
        <v>0</v>
      </c>
      <c r="S92" s="211">
        <v>0</v>
      </c>
      <c r="T92" s="212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3" t="s">
        <v>122</v>
      </c>
      <c r="AT92" s="213" t="s">
        <v>117</v>
      </c>
      <c r="AU92" s="213" t="s">
        <v>82</v>
      </c>
      <c r="AY92" s="19" t="s">
        <v>115</v>
      </c>
      <c r="BE92" s="214">
        <f>IF(N92="základní",J92,0)</f>
        <v>0</v>
      </c>
      <c r="BF92" s="214">
        <f>IF(N92="snížená",J92,0)</f>
        <v>0</v>
      </c>
      <c r="BG92" s="214">
        <f>IF(N92="zákl. přenesená",J92,0)</f>
        <v>0</v>
      </c>
      <c r="BH92" s="214">
        <f>IF(N92="sníž. přenesená",J92,0)</f>
        <v>0</v>
      </c>
      <c r="BI92" s="214">
        <f>IF(N92="nulová",J92,0)</f>
        <v>0</v>
      </c>
      <c r="BJ92" s="19" t="s">
        <v>80</v>
      </c>
      <c r="BK92" s="214">
        <f>ROUND(I92*H92,2)</f>
        <v>0</v>
      </c>
      <c r="BL92" s="19" t="s">
        <v>122</v>
      </c>
      <c r="BM92" s="213" t="s">
        <v>123</v>
      </c>
    </row>
    <row r="93" s="2" customFormat="1">
      <c r="A93" s="40"/>
      <c r="B93" s="41"/>
      <c r="C93" s="42"/>
      <c r="D93" s="215" t="s">
        <v>124</v>
      </c>
      <c r="E93" s="42"/>
      <c r="F93" s="216" t="s">
        <v>125</v>
      </c>
      <c r="G93" s="42"/>
      <c r="H93" s="42"/>
      <c r="I93" s="217"/>
      <c r="J93" s="42"/>
      <c r="K93" s="42"/>
      <c r="L93" s="46"/>
      <c r="M93" s="218"/>
      <c r="N93" s="219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124</v>
      </c>
      <c r="AU93" s="19" t="s">
        <v>82</v>
      </c>
    </row>
    <row r="94" s="2" customFormat="1" ht="37.8" customHeight="1">
      <c r="A94" s="40"/>
      <c r="B94" s="41"/>
      <c r="C94" s="202" t="s">
        <v>82</v>
      </c>
      <c r="D94" s="202" t="s">
        <v>117</v>
      </c>
      <c r="E94" s="203" t="s">
        <v>126</v>
      </c>
      <c r="F94" s="204" t="s">
        <v>127</v>
      </c>
      <c r="G94" s="205" t="s">
        <v>120</v>
      </c>
      <c r="H94" s="206">
        <v>14</v>
      </c>
      <c r="I94" s="207"/>
      <c r="J94" s="208">
        <f>ROUND(I94*H94,2)</f>
        <v>0</v>
      </c>
      <c r="K94" s="204" t="s">
        <v>121</v>
      </c>
      <c r="L94" s="46"/>
      <c r="M94" s="209" t="s">
        <v>19</v>
      </c>
      <c r="N94" s="210" t="s">
        <v>43</v>
      </c>
      <c r="O94" s="86"/>
      <c r="P94" s="211">
        <f>O94*H94</f>
        <v>0</v>
      </c>
      <c r="Q94" s="211">
        <v>0</v>
      </c>
      <c r="R94" s="211">
        <f>Q94*H94</f>
        <v>0</v>
      </c>
      <c r="S94" s="211">
        <v>0.26000000000000001</v>
      </c>
      <c r="T94" s="212">
        <f>S94*H94</f>
        <v>3.6400000000000001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3" t="s">
        <v>122</v>
      </c>
      <c r="AT94" s="213" t="s">
        <v>117</v>
      </c>
      <c r="AU94" s="213" t="s">
        <v>82</v>
      </c>
      <c r="AY94" s="19" t="s">
        <v>115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19" t="s">
        <v>80</v>
      </c>
      <c r="BK94" s="214">
        <f>ROUND(I94*H94,2)</f>
        <v>0</v>
      </c>
      <c r="BL94" s="19" t="s">
        <v>122</v>
      </c>
      <c r="BM94" s="213" t="s">
        <v>128</v>
      </c>
    </row>
    <row r="95" s="2" customFormat="1">
      <c r="A95" s="40"/>
      <c r="B95" s="41"/>
      <c r="C95" s="42"/>
      <c r="D95" s="215" t="s">
        <v>124</v>
      </c>
      <c r="E95" s="42"/>
      <c r="F95" s="216" t="s">
        <v>129</v>
      </c>
      <c r="G95" s="42"/>
      <c r="H95" s="42"/>
      <c r="I95" s="217"/>
      <c r="J95" s="42"/>
      <c r="K95" s="42"/>
      <c r="L95" s="46"/>
      <c r="M95" s="218"/>
      <c r="N95" s="219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124</v>
      </c>
      <c r="AU95" s="19" t="s">
        <v>82</v>
      </c>
    </row>
    <row r="96" s="13" customFormat="1">
      <c r="A96" s="13"/>
      <c r="B96" s="220"/>
      <c r="C96" s="221"/>
      <c r="D96" s="222" t="s">
        <v>130</v>
      </c>
      <c r="E96" s="223" t="s">
        <v>19</v>
      </c>
      <c r="F96" s="224" t="s">
        <v>131</v>
      </c>
      <c r="G96" s="221"/>
      <c r="H96" s="223" t="s">
        <v>19</v>
      </c>
      <c r="I96" s="225"/>
      <c r="J96" s="221"/>
      <c r="K96" s="221"/>
      <c r="L96" s="226"/>
      <c r="M96" s="227"/>
      <c r="N96" s="228"/>
      <c r="O96" s="228"/>
      <c r="P96" s="228"/>
      <c r="Q96" s="228"/>
      <c r="R96" s="228"/>
      <c r="S96" s="228"/>
      <c r="T96" s="22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0" t="s">
        <v>130</v>
      </c>
      <c r="AU96" s="230" t="s">
        <v>82</v>
      </c>
      <c r="AV96" s="13" t="s">
        <v>80</v>
      </c>
      <c r="AW96" s="13" t="s">
        <v>33</v>
      </c>
      <c r="AX96" s="13" t="s">
        <v>72</v>
      </c>
      <c r="AY96" s="230" t="s">
        <v>115</v>
      </c>
    </row>
    <row r="97" s="14" customFormat="1">
      <c r="A97" s="14"/>
      <c r="B97" s="231"/>
      <c r="C97" s="232"/>
      <c r="D97" s="222" t="s">
        <v>130</v>
      </c>
      <c r="E97" s="233" t="s">
        <v>19</v>
      </c>
      <c r="F97" s="234" t="s">
        <v>132</v>
      </c>
      <c r="G97" s="232"/>
      <c r="H97" s="235">
        <v>14</v>
      </c>
      <c r="I97" s="236"/>
      <c r="J97" s="232"/>
      <c r="K97" s="232"/>
      <c r="L97" s="237"/>
      <c r="M97" s="238"/>
      <c r="N97" s="239"/>
      <c r="O97" s="239"/>
      <c r="P97" s="239"/>
      <c r="Q97" s="239"/>
      <c r="R97" s="239"/>
      <c r="S97" s="239"/>
      <c r="T97" s="24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1" t="s">
        <v>130</v>
      </c>
      <c r="AU97" s="241" t="s">
        <v>82</v>
      </c>
      <c r="AV97" s="14" t="s">
        <v>82</v>
      </c>
      <c r="AW97" s="14" t="s">
        <v>33</v>
      </c>
      <c r="AX97" s="14" t="s">
        <v>80</v>
      </c>
      <c r="AY97" s="241" t="s">
        <v>115</v>
      </c>
    </row>
    <row r="98" s="2" customFormat="1" ht="33" customHeight="1">
      <c r="A98" s="40"/>
      <c r="B98" s="41"/>
      <c r="C98" s="202" t="s">
        <v>133</v>
      </c>
      <c r="D98" s="202" t="s">
        <v>117</v>
      </c>
      <c r="E98" s="203" t="s">
        <v>134</v>
      </c>
      <c r="F98" s="204" t="s">
        <v>135</v>
      </c>
      <c r="G98" s="205" t="s">
        <v>120</v>
      </c>
      <c r="H98" s="206">
        <v>21</v>
      </c>
      <c r="I98" s="207"/>
      <c r="J98" s="208">
        <f>ROUND(I98*H98,2)</f>
        <v>0</v>
      </c>
      <c r="K98" s="204" t="s">
        <v>121</v>
      </c>
      <c r="L98" s="46"/>
      <c r="M98" s="209" t="s">
        <v>19</v>
      </c>
      <c r="N98" s="210" t="s">
        <v>43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0.28999999999999998</v>
      </c>
      <c r="T98" s="212">
        <f>S98*H98</f>
        <v>6.0899999999999999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122</v>
      </c>
      <c r="AT98" s="213" t="s">
        <v>117</v>
      </c>
      <c r="AU98" s="213" t="s">
        <v>82</v>
      </c>
      <c r="AY98" s="19" t="s">
        <v>115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9" t="s">
        <v>80</v>
      </c>
      <c r="BK98" s="214">
        <f>ROUND(I98*H98,2)</f>
        <v>0</v>
      </c>
      <c r="BL98" s="19" t="s">
        <v>122</v>
      </c>
      <c r="BM98" s="213" t="s">
        <v>136</v>
      </c>
    </row>
    <row r="99" s="2" customFormat="1">
      <c r="A99" s="40"/>
      <c r="B99" s="41"/>
      <c r="C99" s="42"/>
      <c r="D99" s="215" t="s">
        <v>124</v>
      </c>
      <c r="E99" s="42"/>
      <c r="F99" s="216" t="s">
        <v>137</v>
      </c>
      <c r="G99" s="42"/>
      <c r="H99" s="42"/>
      <c r="I99" s="217"/>
      <c r="J99" s="42"/>
      <c r="K99" s="42"/>
      <c r="L99" s="46"/>
      <c r="M99" s="218"/>
      <c r="N99" s="219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124</v>
      </c>
      <c r="AU99" s="19" t="s">
        <v>82</v>
      </c>
    </row>
    <row r="100" s="13" customFormat="1">
      <c r="A100" s="13"/>
      <c r="B100" s="220"/>
      <c r="C100" s="221"/>
      <c r="D100" s="222" t="s">
        <v>130</v>
      </c>
      <c r="E100" s="223" t="s">
        <v>19</v>
      </c>
      <c r="F100" s="224" t="s">
        <v>138</v>
      </c>
      <c r="G100" s="221"/>
      <c r="H100" s="223" t="s">
        <v>19</v>
      </c>
      <c r="I100" s="225"/>
      <c r="J100" s="221"/>
      <c r="K100" s="221"/>
      <c r="L100" s="226"/>
      <c r="M100" s="227"/>
      <c r="N100" s="228"/>
      <c r="O100" s="228"/>
      <c r="P100" s="228"/>
      <c r="Q100" s="228"/>
      <c r="R100" s="228"/>
      <c r="S100" s="228"/>
      <c r="T100" s="22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0" t="s">
        <v>130</v>
      </c>
      <c r="AU100" s="230" t="s">
        <v>82</v>
      </c>
      <c r="AV100" s="13" t="s">
        <v>80</v>
      </c>
      <c r="AW100" s="13" t="s">
        <v>33</v>
      </c>
      <c r="AX100" s="13" t="s">
        <v>72</v>
      </c>
      <c r="AY100" s="230" t="s">
        <v>115</v>
      </c>
    </row>
    <row r="101" s="14" customFormat="1">
      <c r="A101" s="14"/>
      <c r="B101" s="231"/>
      <c r="C101" s="232"/>
      <c r="D101" s="222" t="s">
        <v>130</v>
      </c>
      <c r="E101" s="233" t="s">
        <v>19</v>
      </c>
      <c r="F101" s="234" t="s">
        <v>139</v>
      </c>
      <c r="G101" s="232"/>
      <c r="H101" s="235">
        <v>7</v>
      </c>
      <c r="I101" s="236"/>
      <c r="J101" s="232"/>
      <c r="K101" s="232"/>
      <c r="L101" s="237"/>
      <c r="M101" s="238"/>
      <c r="N101" s="239"/>
      <c r="O101" s="239"/>
      <c r="P101" s="239"/>
      <c r="Q101" s="239"/>
      <c r="R101" s="239"/>
      <c r="S101" s="239"/>
      <c r="T101" s="24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1" t="s">
        <v>130</v>
      </c>
      <c r="AU101" s="241" t="s">
        <v>82</v>
      </c>
      <c r="AV101" s="14" t="s">
        <v>82</v>
      </c>
      <c r="AW101" s="14" t="s">
        <v>33</v>
      </c>
      <c r="AX101" s="14" t="s">
        <v>72</v>
      </c>
      <c r="AY101" s="241" t="s">
        <v>115</v>
      </c>
    </row>
    <row r="102" s="13" customFormat="1">
      <c r="A102" s="13"/>
      <c r="B102" s="220"/>
      <c r="C102" s="221"/>
      <c r="D102" s="222" t="s">
        <v>130</v>
      </c>
      <c r="E102" s="223" t="s">
        <v>19</v>
      </c>
      <c r="F102" s="224" t="s">
        <v>131</v>
      </c>
      <c r="G102" s="221"/>
      <c r="H102" s="223" t="s">
        <v>19</v>
      </c>
      <c r="I102" s="225"/>
      <c r="J102" s="221"/>
      <c r="K102" s="221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130</v>
      </c>
      <c r="AU102" s="230" t="s">
        <v>82</v>
      </c>
      <c r="AV102" s="13" t="s">
        <v>80</v>
      </c>
      <c r="AW102" s="13" t="s">
        <v>33</v>
      </c>
      <c r="AX102" s="13" t="s">
        <v>72</v>
      </c>
      <c r="AY102" s="230" t="s">
        <v>115</v>
      </c>
    </row>
    <row r="103" s="14" customFormat="1">
      <c r="A103" s="14"/>
      <c r="B103" s="231"/>
      <c r="C103" s="232"/>
      <c r="D103" s="222" t="s">
        <v>130</v>
      </c>
      <c r="E103" s="233" t="s">
        <v>19</v>
      </c>
      <c r="F103" s="234" t="s">
        <v>132</v>
      </c>
      <c r="G103" s="232"/>
      <c r="H103" s="235">
        <v>14</v>
      </c>
      <c r="I103" s="236"/>
      <c r="J103" s="232"/>
      <c r="K103" s="232"/>
      <c r="L103" s="237"/>
      <c r="M103" s="238"/>
      <c r="N103" s="239"/>
      <c r="O103" s="239"/>
      <c r="P103" s="239"/>
      <c r="Q103" s="239"/>
      <c r="R103" s="239"/>
      <c r="S103" s="239"/>
      <c r="T103" s="24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1" t="s">
        <v>130</v>
      </c>
      <c r="AU103" s="241" t="s">
        <v>82</v>
      </c>
      <c r="AV103" s="14" t="s">
        <v>82</v>
      </c>
      <c r="AW103" s="14" t="s">
        <v>33</v>
      </c>
      <c r="AX103" s="14" t="s">
        <v>72</v>
      </c>
      <c r="AY103" s="241" t="s">
        <v>115</v>
      </c>
    </row>
    <row r="104" s="15" customFormat="1">
      <c r="A104" s="15"/>
      <c r="B104" s="242"/>
      <c r="C104" s="243"/>
      <c r="D104" s="222" t="s">
        <v>130</v>
      </c>
      <c r="E104" s="244" t="s">
        <v>19</v>
      </c>
      <c r="F104" s="245" t="s">
        <v>140</v>
      </c>
      <c r="G104" s="243"/>
      <c r="H104" s="246">
        <v>21</v>
      </c>
      <c r="I104" s="247"/>
      <c r="J104" s="243"/>
      <c r="K104" s="243"/>
      <c r="L104" s="248"/>
      <c r="M104" s="249"/>
      <c r="N104" s="250"/>
      <c r="O104" s="250"/>
      <c r="P104" s="250"/>
      <c r="Q104" s="250"/>
      <c r="R104" s="250"/>
      <c r="S104" s="250"/>
      <c r="T104" s="251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2" t="s">
        <v>130</v>
      </c>
      <c r="AU104" s="252" t="s">
        <v>82</v>
      </c>
      <c r="AV104" s="15" t="s">
        <v>122</v>
      </c>
      <c r="AW104" s="15" t="s">
        <v>33</v>
      </c>
      <c r="AX104" s="15" t="s">
        <v>80</v>
      </c>
      <c r="AY104" s="252" t="s">
        <v>115</v>
      </c>
    </row>
    <row r="105" s="2" customFormat="1" ht="33" customHeight="1">
      <c r="A105" s="40"/>
      <c r="B105" s="41"/>
      <c r="C105" s="202" t="s">
        <v>122</v>
      </c>
      <c r="D105" s="202" t="s">
        <v>117</v>
      </c>
      <c r="E105" s="203" t="s">
        <v>141</v>
      </c>
      <c r="F105" s="204" t="s">
        <v>142</v>
      </c>
      <c r="G105" s="205" t="s">
        <v>120</v>
      </c>
      <c r="H105" s="206">
        <v>2</v>
      </c>
      <c r="I105" s="207"/>
      <c r="J105" s="208">
        <f>ROUND(I105*H105,2)</f>
        <v>0</v>
      </c>
      <c r="K105" s="204" t="s">
        <v>121</v>
      </c>
      <c r="L105" s="46"/>
      <c r="M105" s="209" t="s">
        <v>19</v>
      </c>
      <c r="N105" s="210" t="s">
        <v>43</v>
      </c>
      <c r="O105" s="86"/>
      <c r="P105" s="211">
        <f>O105*H105</f>
        <v>0</v>
      </c>
      <c r="Q105" s="211">
        <v>0</v>
      </c>
      <c r="R105" s="211">
        <f>Q105*H105</f>
        <v>0</v>
      </c>
      <c r="S105" s="211">
        <v>0.44</v>
      </c>
      <c r="T105" s="212">
        <f>S105*H105</f>
        <v>0.88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3" t="s">
        <v>122</v>
      </c>
      <c r="AT105" s="213" t="s">
        <v>117</v>
      </c>
      <c r="AU105" s="213" t="s">
        <v>82</v>
      </c>
      <c r="AY105" s="19" t="s">
        <v>115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19" t="s">
        <v>80</v>
      </c>
      <c r="BK105" s="214">
        <f>ROUND(I105*H105,2)</f>
        <v>0</v>
      </c>
      <c r="BL105" s="19" t="s">
        <v>122</v>
      </c>
      <c r="BM105" s="213" t="s">
        <v>143</v>
      </c>
    </row>
    <row r="106" s="2" customFormat="1">
      <c r="A106" s="40"/>
      <c r="B106" s="41"/>
      <c r="C106" s="42"/>
      <c r="D106" s="215" t="s">
        <v>124</v>
      </c>
      <c r="E106" s="42"/>
      <c r="F106" s="216" t="s">
        <v>144</v>
      </c>
      <c r="G106" s="42"/>
      <c r="H106" s="42"/>
      <c r="I106" s="217"/>
      <c r="J106" s="42"/>
      <c r="K106" s="42"/>
      <c r="L106" s="46"/>
      <c r="M106" s="218"/>
      <c r="N106" s="219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124</v>
      </c>
      <c r="AU106" s="19" t="s">
        <v>82</v>
      </c>
    </row>
    <row r="107" s="13" customFormat="1">
      <c r="A107" s="13"/>
      <c r="B107" s="220"/>
      <c r="C107" s="221"/>
      <c r="D107" s="222" t="s">
        <v>130</v>
      </c>
      <c r="E107" s="223" t="s">
        <v>19</v>
      </c>
      <c r="F107" s="224" t="s">
        <v>145</v>
      </c>
      <c r="G107" s="221"/>
      <c r="H107" s="223" t="s">
        <v>19</v>
      </c>
      <c r="I107" s="225"/>
      <c r="J107" s="221"/>
      <c r="K107" s="221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130</v>
      </c>
      <c r="AU107" s="230" t="s">
        <v>82</v>
      </c>
      <c r="AV107" s="13" t="s">
        <v>80</v>
      </c>
      <c r="AW107" s="13" t="s">
        <v>33</v>
      </c>
      <c r="AX107" s="13" t="s">
        <v>72</v>
      </c>
      <c r="AY107" s="230" t="s">
        <v>115</v>
      </c>
    </row>
    <row r="108" s="14" customFormat="1">
      <c r="A108" s="14"/>
      <c r="B108" s="231"/>
      <c r="C108" s="232"/>
      <c r="D108" s="222" t="s">
        <v>130</v>
      </c>
      <c r="E108" s="233" t="s">
        <v>19</v>
      </c>
      <c r="F108" s="234" t="s">
        <v>82</v>
      </c>
      <c r="G108" s="232"/>
      <c r="H108" s="235">
        <v>2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1" t="s">
        <v>130</v>
      </c>
      <c r="AU108" s="241" t="s">
        <v>82</v>
      </c>
      <c r="AV108" s="14" t="s">
        <v>82</v>
      </c>
      <c r="AW108" s="14" t="s">
        <v>33</v>
      </c>
      <c r="AX108" s="14" t="s">
        <v>80</v>
      </c>
      <c r="AY108" s="241" t="s">
        <v>115</v>
      </c>
    </row>
    <row r="109" s="2" customFormat="1" ht="24.15" customHeight="1">
      <c r="A109" s="40"/>
      <c r="B109" s="41"/>
      <c r="C109" s="202" t="s">
        <v>146</v>
      </c>
      <c r="D109" s="202" t="s">
        <v>117</v>
      </c>
      <c r="E109" s="203" t="s">
        <v>147</v>
      </c>
      <c r="F109" s="204" t="s">
        <v>148</v>
      </c>
      <c r="G109" s="205" t="s">
        <v>120</v>
      </c>
      <c r="H109" s="206">
        <v>7</v>
      </c>
      <c r="I109" s="207"/>
      <c r="J109" s="208">
        <f>ROUND(I109*H109,2)</f>
        <v>0</v>
      </c>
      <c r="K109" s="204" t="s">
        <v>121</v>
      </c>
      <c r="L109" s="46"/>
      <c r="M109" s="209" t="s">
        <v>19</v>
      </c>
      <c r="N109" s="210" t="s">
        <v>43</v>
      </c>
      <c r="O109" s="86"/>
      <c r="P109" s="211">
        <f>O109*H109</f>
        <v>0</v>
      </c>
      <c r="Q109" s="211">
        <v>0</v>
      </c>
      <c r="R109" s="211">
        <f>Q109*H109</f>
        <v>0</v>
      </c>
      <c r="S109" s="211">
        <v>0.22</v>
      </c>
      <c r="T109" s="212">
        <f>S109*H109</f>
        <v>1.54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3" t="s">
        <v>122</v>
      </c>
      <c r="AT109" s="213" t="s">
        <v>117</v>
      </c>
      <c r="AU109" s="213" t="s">
        <v>82</v>
      </c>
      <c r="AY109" s="19" t="s">
        <v>115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9" t="s">
        <v>80</v>
      </c>
      <c r="BK109" s="214">
        <f>ROUND(I109*H109,2)</f>
        <v>0</v>
      </c>
      <c r="BL109" s="19" t="s">
        <v>122</v>
      </c>
      <c r="BM109" s="213" t="s">
        <v>149</v>
      </c>
    </row>
    <row r="110" s="2" customFormat="1">
      <c r="A110" s="40"/>
      <c r="B110" s="41"/>
      <c r="C110" s="42"/>
      <c r="D110" s="215" t="s">
        <v>124</v>
      </c>
      <c r="E110" s="42"/>
      <c r="F110" s="216" t="s">
        <v>150</v>
      </c>
      <c r="G110" s="42"/>
      <c r="H110" s="42"/>
      <c r="I110" s="217"/>
      <c r="J110" s="42"/>
      <c r="K110" s="42"/>
      <c r="L110" s="46"/>
      <c r="M110" s="218"/>
      <c r="N110" s="219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124</v>
      </c>
      <c r="AU110" s="19" t="s">
        <v>82</v>
      </c>
    </row>
    <row r="111" s="13" customFormat="1">
      <c r="A111" s="13"/>
      <c r="B111" s="220"/>
      <c r="C111" s="221"/>
      <c r="D111" s="222" t="s">
        <v>130</v>
      </c>
      <c r="E111" s="223" t="s">
        <v>19</v>
      </c>
      <c r="F111" s="224" t="s">
        <v>138</v>
      </c>
      <c r="G111" s="221"/>
      <c r="H111" s="223" t="s">
        <v>19</v>
      </c>
      <c r="I111" s="225"/>
      <c r="J111" s="221"/>
      <c r="K111" s="221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130</v>
      </c>
      <c r="AU111" s="230" t="s">
        <v>82</v>
      </c>
      <c r="AV111" s="13" t="s">
        <v>80</v>
      </c>
      <c r="AW111" s="13" t="s">
        <v>33</v>
      </c>
      <c r="AX111" s="13" t="s">
        <v>72</v>
      </c>
      <c r="AY111" s="230" t="s">
        <v>115</v>
      </c>
    </row>
    <row r="112" s="14" customFormat="1">
      <c r="A112" s="14"/>
      <c r="B112" s="231"/>
      <c r="C112" s="232"/>
      <c r="D112" s="222" t="s">
        <v>130</v>
      </c>
      <c r="E112" s="233" t="s">
        <v>19</v>
      </c>
      <c r="F112" s="234" t="s">
        <v>139</v>
      </c>
      <c r="G112" s="232"/>
      <c r="H112" s="235">
        <v>7</v>
      </c>
      <c r="I112" s="236"/>
      <c r="J112" s="232"/>
      <c r="K112" s="232"/>
      <c r="L112" s="237"/>
      <c r="M112" s="238"/>
      <c r="N112" s="239"/>
      <c r="O112" s="239"/>
      <c r="P112" s="239"/>
      <c r="Q112" s="239"/>
      <c r="R112" s="239"/>
      <c r="S112" s="239"/>
      <c r="T112" s="24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1" t="s">
        <v>130</v>
      </c>
      <c r="AU112" s="241" t="s">
        <v>82</v>
      </c>
      <c r="AV112" s="14" t="s">
        <v>82</v>
      </c>
      <c r="AW112" s="14" t="s">
        <v>33</v>
      </c>
      <c r="AX112" s="14" t="s">
        <v>80</v>
      </c>
      <c r="AY112" s="241" t="s">
        <v>115</v>
      </c>
    </row>
    <row r="113" s="2" customFormat="1" ht="24.15" customHeight="1">
      <c r="A113" s="40"/>
      <c r="B113" s="41"/>
      <c r="C113" s="202" t="s">
        <v>151</v>
      </c>
      <c r="D113" s="202" t="s">
        <v>117</v>
      </c>
      <c r="E113" s="203" t="s">
        <v>152</v>
      </c>
      <c r="F113" s="204" t="s">
        <v>153</v>
      </c>
      <c r="G113" s="205" t="s">
        <v>120</v>
      </c>
      <c r="H113" s="206">
        <v>2</v>
      </c>
      <c r="I113" s="207"/>
      <c r="J113" s="208">
        <f>ROUND(I113*H113,2)</f>
        <v>0</v>
      </c>
      <c r="K113" s="204" t="s">
        <v>121</v>
      </c>
      <c r="L113" s="46"/>
      <c r="M113" s="209" t="s">
        <v>19</v>
      </c>
      <c r="N113" s="210" t="s">
        <v>43</v>
      </c>
      <c r="O113" s="86"/>
      <c r="P113" s="211">
        <f>O113*H113</f>
        <v>0</v>
      </c>
      <c r="Q113" s="211">
        <v>0</v>
      </c>
      <c r="R113" s="211">
        <f>Q113*H113</f>
        <v>0</v>
      </c>
      <c r="S113" s="211">
        <v>0.316</v>
      </c>
      <c r="T113" s="212">
        <f>S113*H113</f>
        <v>0.63200000000000001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122</v>
      </c>
      <c r="AT113" s="213" t="s">
        <v>117</v>
      </c>
      <c r="AU113" s="213" t="s">
        <v>82</v>
      </c>
      <c r="AY113" s="19" t="s">
        <v>115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9" t="s">
        <v>80</v>
      </c>
      <c r="BK113" s="214">
        <f>ROUND(I113*H113,2)</f>
        <v>0</v>
      </c>
      <c r="BL113" s="19" t="s">
        <v>122</v>
      </c>
      <c r="BM113" s="213" t="s">
        <v>154</v>
      </c>
    </row>
    <row r="114" s="2" customFormat="1">
      <c r="A114" s="40"/>
      <c r="B114" s="41"/>
      <c r="C114" s="42"/>
      <c r="D114" s="215" t="s">
        <v>124</v>
      </c>
      <c r="E114" s="42"/>
      <c r="F114" s="216" t="s">
        <v>155</v>
      </c>
      <c r="G114" s="42"/>
      <c r="H114" s="42"/>
      <c r="I114" s="217"/>
      <c r="J114" s="42"/>
      <c r="K114" s="42"/>
      <c r="L114" s="46"/>
      <c r="M114" s="218"/>
      <c r="N114" s="219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124</v>
      </c>
      <c r="AU114" s="19" t="s">
        <v>82</v>
      </c>
    </row>
    <row r="115" s="13" customFormat="1">
      <c r="A115" s="13"/>
      <c r="B115" s="220"/>
      <c r="C115" s="221"/>
      <c r="D115" s="222" t="s">
        <v>130</v>
      </c>
      <c r="E115" s="223" t="s">
        <v>19</v>
      </c>
      <c r="F115" s="224" t="s">
        <v>145</v>
      </c>
      <c r="G115" s="221"/>
      <c r="H115" s="223" t="s">
        <v>19</v>
      </c>
      <c r="I115" s="225"/>
      <c r="J115" s="221"/>
      <c r="K115" s="221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130</v>
      </c>
      <c r="AU115" s="230" t="s">
        <v>82</v>
      </c>
      <c r="AV115" s="13" t="s">
        <v>80</v>
      </c>
      <c r="AW115" s="13" t="s">
        <v>33</v>
      </c>
      <c r="AX115" s="13" t="s">
        <v>72</v>
      </c>
      <c r="AY115" s="230" t="s">
        <v>115</v>
      </c>
    </row>
    <row r="116" s="14" customFormat="1">
      <c r="A116" s="14"/>
      <c r="B116" s="231"/>
      <c r="C116" s="232"/>
      <c r="D116" s="222" t="s">
        <v>130</v>
      </c>
      <c r="E116" s="233" t="s">
        <v>19</v>
      </c>
      <c r="F116" s="234" t="s">
        <v>82</v>
      </c>
      <c r="G116" s="232"/>
      <c r="H116" s="235">
        <v>2</v>
      </c>
      <c r="I116" s="236"/>
      <c r="J116" s="232"/>
      <c r="K116" s="232"/>
      <c r="L116" s="237"/>
      <c r="M116" s="238"/>
      <c r="N116" s="239"/>
      <c r="O116" s="239"/>
      <c r="P116" s="239"/>
      <c r="Q116" s="239"/>
      <c r="R116" s="239"/>
      <c r="S116" s="239"/>
      <c r="T116" s="24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1" t="s">
        <v>130</v>
      </c>
      <c r="AU116" s="241" t="s">
        <v>82</v>
      </c>
      <c r="AV116" s="14" t="s">
        <v>82</v>
      </c>
      <c r="AW116" s="14" t="s">
        <v>33</v>
      </c>
      <c r="AX116" s="14" t="s">
        <v>80</v>
      </c>
      <c r="AY116" s="241" t="s">
        <v>115</v>
      </c>
    </row>
    <row r="117" s="2" customFormat="1" ht="24.15" customHeight="1">
      <c r="A117" s="40"/>
      <c r="B117" s="41"/>
      <c r="C117" s="202" t="s">
        <v>139</v>
      </c>
      <c r="D117" s="202" t="s">
        <v>117</v>
      </c>
      <c r="E117" s="203" t="s">
        <v>156</v>
      </c>
      <c r="F117" s="204" t="s">
        <v>157</v>
      </c>
      <c r="G117" s="205" t="s">
        <v>158</v>
      </c>
      <c r="H117" s="206">
        <v>12</v>
      </c>
      <c r="I117" s="207"/>
      <c r="J117" s="208">
        <f>ROUND(I117*H117,2)</f>
        <v>0</v>
      </c>
      <c r="K117" s="204" t="s">
        <v>121</v>
      </c>
      <c r="L117" s="46"/>
      <c r="M117" s="209" t="s">
        <v>19</v>
      </c>
      <c r="N117" s="210" t="s">
        <v>43</v>
      </c>
      <c r="O117" s="86"/>
      <c r="P117" s="211">
        <f>O117*H117</f>
        <v>0</v>
      </c>
      <c r="Q117" s="211">
        <v>0</v>
      </c>
      <c r="R117" s="211">
        <f>Q117*H117</f>
        <v>0</v>
      </c>
      <c r="S117" s="211">
        <v>0.23000000000000001</v>
      </c>
      <c r="T117" s="212">
        <f>S117*H117</f>
        <v>2.7600000000000002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3" t="s">
        <v>122</v>
      </c>
      <c r="AT117" s="213" t="s">
        <v>117</v>
      </c>
      <c r="AU117" s="213" t="s">
        <v>82</v>
      </c>
      <c r="AY117" s="19" t="s">
        <v>115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19" t="s">
        <v>80</v>
      </c>
      <c r="BK117" s="214">
        <f>ROUND(I117*H117,2)</f>
        <v>0</v>
      </c>
      <c r="BL117" s="19" t="s">
        <v>122</v>
      </c>
      <c r="BM117" s="213" t="s">
        <v>159</v>
      </c>
    </row>
    <row r="118" s="2" customFormat="1">
      <c r="A118" s="40"/>
      <c r="B118" s="41"/>
      <c r="C118" s="42"/>
      <c r="D118" s="215" t="s">
        <v>124</v>
      </c>
      <c r="E118" s="42"/>
      <c r="F118" s="216" t="s">
        <v>160</v>
      </c>
      <c r="G118" s="42"/>
      <c r="H118" s="42"/>
      <c r="I118" s="217"/>
      <c r="J118" s="42"/>
      <c r="K118" s="42"/>
      <c r="L118" s="46"/>
      <c r="M118" s="218"/>
      <c r="N118" s="219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124</v>
      </c>
      <c r="AU118" s="19" t="s">
        <v>82</v>
      </c>
    </row>
    <row r="119" s="2" customFormat="1" ht="24.15" customHeight="1">
      <c r="A119" s="40"/>
      <c r="B119" s="41"/>
      <c r="C119" s="202" t="s">
        <v>161</v>
      </c>
      <c r="D119" s="202" t="s">
        <v>117</v>
      </c>
      <c r="E119" s="203" t="s">
        <v>162</v>
      </c>
      <c r="F119" s="204" t="s">
        <v>163</v>
      </c>
      <c r="G119" s="205" t="s">
        <v>158</v>
      </c>
      <c r="H119" s="206">
        <v>6</v>
      </c>
      <c r="I119" s="207"/>
      <c r="J119" s="208">
        <f>ROUND(I119*H119,2)</f>
        <v>0</v>
      </c>
      <c r="K119" s="204" t="s">
        <v>121</v>
      </c>
      <c r="L119" s="46"/>
      <c r="M119" s="209" t="s">
        <v>19</v>
      </c>
      <c r="N119" s="210" t="s">
        <v>43</v>
      </c>
      <c r="O119" s="86"/>
      <c r="P119" s="211">
        <f>O119*H119</f>
        <v>0</v>
      </c>
      <c r="Q119" s="211">
        <v>0</v>
      </c>
      <c r="R119" s="211">
        <f>Q119*H119</f>
        <v>0</v>
      </c>
      <c r="S119" s="211">
        <v>0.28999999999999998</v>
      </c>
      <c r="T119" s="212">
        <f>S119*H119</f>
        <v>1.7399999999999998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3" t="s">
        <v>122</v>
      </c>
      <c r="AT119" s="213" t="s">
        <v>117</v>
      </c>
      <c r="AU119" s="213" t="s">
        <v>82</v>
      </c>
      <c r="AY119" s="19" t="s">
        <v>115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9" t="s">
        <v>80</v>
      </c>
      <c r="BK119" s="214">
        <f>ROUND(I119*H119,2)</f>
        <v>0</v>
      </c>
      <c r="BL119" s="19" t="s">
        <v>122</v>
      </c>
      <c r="BM119" s="213" t="s">
        <v>164</v>
      </c>
    </row>
    <row r="120" s="2" customFormat="1">
      <c r="A120" s="40"/>
      <c r="B120" s="41"/>
      <c r="C120" s="42"/>
      <c r="D120" s="215" t="s">
        <v>124</v>
      </c>
      <c r="E120" s="42"/>
      <c r="F120" s="216" t="s">
        <v>165</v>
      </c>
      <c r="G120" s="42"/>
      <c r="H120" s="42"/>
      <c r="I120" s="217"/>
      <c r="J120" s="42"/>
      <c r="K120" s="42"/>
      <c r="L120" s="46"/>
      <c r="M120" s="218"/>
      <c r="N120" s="219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124</v>
      </c>
      <c r="AU120" s="19" t="s">
        <v>82</v>
      </c>
    </row>
    <row r="121" s="14" customFormat="1">
      <c r="A121" s="14"/>
      <c r="B121" s="231"/>
      <c r="C121" s="232"/>
      <c r="D121" s="222" t="s">
        <v>130</v>
      </c>
      <c r="E121" s="233" t="s">
        <v>19</v>
      </c>
      <c r="F121" s="234" t="s">
        <v>151</v>
      </c>
      <c r="G121" s="232"/>
      <c r="H121" s="235">
        <v>6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1" t="s">
        <v>130</v>
      </c>
      <c r="AU121" s="241" t="s">
        <v>82</v>
      </c>
      <c r="AV121" s="14" t="s">
        <v>82</v>
      </c>
      <c r="AW121" s="14" t="s">
        <v>33</v>
      </c>
      <c r="AX121" s="14" t="s">
        <v>80</v>
      </c>
      <c r="AY121" s="241" t="s">
        <v>115</v>
      </c>
    </row>
    <row r="122" s="2" customFormat="1" ht="16.5" customHeight="1">
      <c r="A122" s="40"/>
      <c r="B122" s="41"/>
      <c r="C122" s="202" t="s">
        <v>166</v>
      </c>
      <c r="D122" s="202" t="s">
        <v>117</v>
      </c>
      <c r="E122" s="203" t="s">
        <v>167</v>
      </c>
      <c r="F122" s="204" t="s">
        <v>168</v>
      </c>
      <c r="G122" s="205" t="s">
        <v>120</v>
      </c>
      <c r="H122" s="206">
        <v>49</v>
      </c>
      <c r="I122" s="207"/>
      <c r="J122" s="208">
        <f>ROUND(I122*H122,2)</f>
        <v>0</v>
      </c>
      <c r="K122" s="204" t="s">
        <v>121</v>
      </c>
      <c r="L122" s="46"/>
      <c r="M122" s="209" t="s">
        <v>19</v>
      </c>
      <c r="N122" s="210" t="s">
        <v>43</v>
      </c>
      <c r="O122" s="86"/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3" t="s">
        <v>122</v>
      </c>
      <c r="AT122" s="213" t="s">
        <v>117</v>
      </c>
      <c r="AU122" s="213" t="s">
        <v>82</v>
      </c>
      <c r="AY122" s="19" t="s">
        <v>115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9" t="s">
        <v>80</v>
      </c>
      <c r="BK122" s="214">
        <f>ROUND(I122*H122,2)</f>
        <v>0</v>
      </c>
      <c r="BL122" s="19" t="s">
        <v>122</v>
      </c>
      <c r="BM122" s="213" t="s">
        <v>169</v>
      </c>
    </row>
    <row r="123" s="2" customFormat="1">
      <c r="A123" s="40"/>
      <c r="B123" s="41"/>
      <c r="C123" s="42"/>
      <c r="D123" s="215" t="s">
        <v>124</v>
      </c>
      <c r="E123" s="42"/>
      <c r="F123" s="216" t="s">
        <v>170</v>
      </c>
      <c r="G123" s="42"/>
      <c r="H123" s="42"/>
      <c r="I123" s="217"/>
      <c r="J123" s="42"/>
      <c r="K123" s="42"/>
      <c r="L123" s="46"/>
      <c r="M123" s="218"/>
      <c r="N123" s="219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124</v>
      </c>
      <c r="AU123" s="19" t="s">
        <v>82</v>
      </c>
    </row>
    <row r="124" s="2" customFormat="1" ht="16.5" customHeight="1">
      <c r="A124" s="40"/>
      <c r="B124" s="41"/>
      <c r="C124" s="202" t="s">
        <v>171</v>
      </c>
      <c r="D124" s="202" t="s">
        <v>117</v>
      </c>
      <c r="E124" s="203" t="s">
        <v>172</v>
      </c>
      <c r="F124" s="204" t="s">
        <v>173</v>
      </c>
      <c r="G124" s="205" t="s">
        <v>174</v>
      </c>
      <c r="H124" s="206">
        <v>4.5</v>
      </c>
      <c r="I124" s="207"/>
      <c r="J124" s="208">
        <f>ROUND(I124*H124,2)</f>
        <v>0</v>
      </c>
      <c r="K124" s="204" t="s">
        <v>121</v>
      </c>
      <c r="L124" s="46"/>
      <c r="M124" s="209" t="s">
        <v>19</v>
      </c>
      <c r="N124" s="210" t="s">
        <v>43</v>
      </c>
      <c r="O124" s="86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3" t="s">
        <v>122</v>
      </c>
      <c r="AT124" s="213" t="s">
        <v>117</v>
      </c>
      <c r="AU124" s="213" t="s">
        <v>82</v>
      </c>
      <c r="AY124" s="19" t="s">
        <v>115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9" t="s">
        <v>80</v>
      </c>
      <c r="BK124" s="214">
        <f>ROUND(I124*H124,2)</f>
        <v>0</v>
      </c>
      <c r="BL124" s="19" t="s">
        <v>122</v>
      </c>
      <c r="BM124" s="213" t="s">
        <v>175</v>
      </c>
    </row>
    <row r="125" s="2" customFormat="1">
      <c r="A125" s="40"/>
      <c r="B125" s="41"/>
      <c r="C125" s="42"/>
      <c r="D125" s="215" t="s">
        <v>124</v>
      </c>
      <c r="E125" s="42"/>
      <c r="F125" s="216" t="s">
        <v>176</v>
      </c>
      <c r="G125" s="42"/>
      <c r="H125" s="42"/>
      <c r="I125" s="217"/>
      <c r="J125" s="42"/>
      <c r="K125" s="42"/>
      <c r="L125" s="46"/>
      <c r="M125" s="218"/>
      <c r="N125" s="219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124</v>
      </c>
      <c r="AU125" s="19" t="s">
        <v>82</v>
      </c>
    </row>
    <row r="126" s="2" customFormat="1" ht="16.5" customHeight="1">
      <c r="A126" s="40"/>
      <c r="B126" s="41"/>
      <c r="C126" s="202" t="s">
        <v>177</v>
      </c>
      <c r="D126" s="202" t="s">
        <v>117</v>
      </c>
      <c r="E126" s="203" t="s">
        <v>178</v>
      </c>
      <c r="F126" s="204" t="s">
        <v>179</v>
      </c>
      <c r="G126" s="205" t="s">
        <v>174</v>
      </c>
      <c r="H126" s="206">
        <v>4.5</v>
      </c>
      <c r="I126" s="207"/>
      <c r="J126" s="208">
        <f>ROUND(I126*H126,2)</f>
        <v>0</v>
      </c>
      <c r="K126" s="204" t="s">
        <v>121</v>
      </c>
      <c r="L126" s="46"/>
      <c r="M126" s="209" t="s">
        <v>19</v>
      </c>
      <c r="N126" s="210" t="s">
        <v>43</v>
      </c>
      <c r="O126" s="86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3" t="s">
        <v>122</v>
      </c>
      <c r="AT126" s="213" t="s">
        <v>117</v>
      </c>
      <c r="AU126" s="213" t="s">
        <v>82</v>
      </c>
      <c r="AY126" s="19" t="s">
        <v>115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9" t="s">
        <v>80</v>
      </c>
      <c r="BK126" s="214">
        <f>ROUND(I126*H126,2)</f>
        <v>0</v>
      </c>
      <c r="BL126" s="19" t="s">
        <v>122</v>
      </c>
      <c r="BM126" s="213" t="s">
        <v>180</v>
      </c>
    </row>
    <row r="127" s="2" customFormat="1">
      <c r="A127" s="40"/>
      <c r="B127" s="41"/>
      <c r="C127" s="42"/>
      <c r="D127" s="215" t="s">
        <v>124</v>
      </c>
      <c r="E127" s="42"/>
      <c r="F127" s="216" t="s">
        <v>181</v>
      </c>
      <c r="G127" s="42"/>
      <c r="H127" s="42"/>
      <c r="I127" s="217"/>
      <c r="J127" s="42"/>
      <c r="K127" s="42"/>
      <c r="L127" s="46"/>
      <c r="M127" s="218"/>
      <c r="N127" s="219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124</v>
      </c>
      <c r="AU127" s="19" t="s">
        <v>82</v>
      </c>
    </row>
    <row r="128" s="2" customFormat="1" ht="16.5" customHeight="1">
      <c r="A128" s="40"/>
      <c r="B128" s="41"/>
      <c r="C128" s="202" t="s">
        <v>8</v>
      </c>
      <c r="D128" s="202" t="s">
        <v>117</v>
      </c>
      <c r="E128" s="203" t="s">
        <v>182</v>
      </c>
      <c r="F128" s="204" t="s">
        <v>183</v>
      </c>
      <c r="G128" s="205" t="s">
        <v>174</v>
      </c>
      <c r="H128" s="206">
        <v>4.5</v>
      </c>
      <c r="I128" s="207"/>
      <c r="J128" s="208">
        <f>ROUND(I128*H128,2)</f>
        <v>0</v>
      </c>
      <c r="K128" s="204" t="s">
        <v>121</v>
      </c>
      <c r="L128" s="46"/>
      <c r="M128" s="209" t="s">
        <v>19</v>
      </c>
      <c r="N128" s="210" t="s">
        <v>43</v>
      </c>
      <c r="O128" s="86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3" t="s">
        <v>122</v>
      </c>
      <c r="AT128" s="213" t="s">
        <v>117</v>
      </c>
      <c r="AU128" s="213" t="s">
        <v>82</v>
      </c>
      <c r="AY128" s="19" t="s">
        <v>115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9" t="s">
        <v>80</v>
      </c>
      <c r="BK128" s="214">
        <f>ROUND(I128*H128,2)</f>
        <v>0</v>
      </c>
      <c r="BL128" s="19" t="s">
        <v>122</v>
      </c>
      <c r="BM128" s="213" t="s">
        <v>184</v>
      </c>
    </row>
    <row r="129" s="2" customFormat="1">
      <c r="A129" s="40"/>
      <c r="B129" s="41"/>
      <c r="C129" s="42"/>
      <c r="D129" s="215" t="s">
        <v>124</v>
      </c>
      <c r="E129" s="42"/>
      <c r="F129" s="216" t="s">
        <v>185</v>
      </c>
      <c r="G129" s="42"/>
      <c r="H129" s="42"/>
      <c r="I129" s="217"/>
      <c r="J129" s="42"/>
      <c r="K129" s="42"/>
      <c r="L129" s="46"/>
      <c r="M129" s="218"/>
      <c r="N129" s="219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124</v>
      </c>
      <c r="AU129" s="19" t="s">
        <v>82</v>
      </c>
    </row>
    <row r="130" s="2" customFormat="1" ht="16.5" customHeight="1">
      <c r="A130" s="40"/>
      <c r="B130" s="41"/>
      <c r="C130" s="202" t="s">
        <v>186</v>
      </c>
      <c r="D130" s="202" t="s">
        <v>117</v>
      </c>
      <c r="E130" s="203" t="s">
        <v>187</v>
      </c>
      <c r="F130" s="204" t="s">
        <v>188</v>
      </c>
      <c r="G130" s="205" t="s">
        <v>174</v>
      </c>
      <c r="H130" s="206">
        <v>4.5</v>
      </c>
      <c r="I130" s="207"/>
      <c r="J130" s="208">
        <f>ROUND(I130*H130,2)</f>
        <v>0</v>
      </c>
      <c r="K130" s="204" t="s">
        <v>121</v>
      </c>
      <c r="L130" s="46"/>
      <c r="M130" s="209" t="s">
        <v>19</v>
      </c>
      <c r="N130" s="210" t="s">
        <v>43</v>
      </c>
      <c r="O130" s="86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3" t="s">
        <v>122</v>
      </c>
      <c r="AT130" s="213" t="s">
        <v>117</v>
      </c>
      <c r="AU130" s="213" t="s">
        <v>82</v>
      </c>
      <c r="AY130" s="19" t="s">
        <v>115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9" t="s">
        <v>80</v>
      </c>
      <c r="BK130" s="214">
        <f>ROUND(I130*H130,2)</f>
        <v>0</v>
      </c>
      <c r="BL130" s="19" t="s">
        <v>122</v>
      </c>
      <c r="BM130" s="213" t="s">
        <v>189</v>
      </c>
    </row>
    <row r="131" s="2" customFormat="1">
      <c r="A131" s="40"/>
      <c r="B131" s="41"/>
      <c r="C131" s="42"/>
      <c r="D131" s="215" t="s">
        <v>124</v>
      </c>
      <c r="E131" s="42"/>
      <c r="F131" s="216" t="s">
        <v>190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124</v>
      </c>
      <c r="AU131" s="19" t="s">
        <v>82</v>
      </c>
    </row>
    <row r="132" s="2" customFormat="1" ht="37.8" customHeight="1">
      <c r="A132" s="40"/>
      <c r="B132" s="41"/>
      <c r="C132" s="202" t="s">
        <v>132</v>
      </c>
      <c r="D132" s="202" t="s">
        <v>117</v>
      </c>
      <c r="E132" s="203" t="s">
        <v>191</v>
      </c>
      <c r="F132" s="204" t="s">
        <v>192</v>
      </c>
      <c r="G132" s="205" t="s">
        <v>174</v>
      </c>
      <c r="H132" s="206">
        <v>27.800000000000001</v>
      </c>
      <c r="I132" s="207"/>
      <c r="J132" s="208">
        <f>ROUND(I132*H132,2)</f>
        <v>0</v>
      </c>
      <c r="K132" s="204" t="s">
        <v>121</v>
      </c>
      <c r="L132" s="46"/>
      <c r="M132" s="209" t="s">
        <v>19</v>
      </c>
      <c r="N132" s="210" t="s">
        <v>43</v>
      </c>
      <c r="O132" s="86"/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3" t="s">
        <v>122</v>
      </c>
      <c r="AT132" s="213" t="s">
        <v>117</v>
      </c>
      <c r="AU132" s="213" t="s">
        <v>82</v>
      </c>
      <c r="AY132" s="19" t="s">
        <v>115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9" t="s">
        <v>80</v>
      </c>
      <c r="BK132" s="214">
        <f>ROUND(I132*H132,2)</f>
        <v>0</v>
      </c>
      <c r="BL132" s="19" t="s">
        <v>122</v>
      </c>
      <c r="BM132" s="213" t="s">
        <v>193</v>
      </c>
    </row>
    <row r="133" s="2" customFormat="1">
      <c r="A133" s="40"/>
      <c r="B133" s="41"/>
      <c r="C133" s="42"/>
      <c r="D133" s="215" t="s">
        <v>124</v>
      </c>
      <c r="E133" s="42"/>
      <c r="F133" s="216" t="s">
        <v>194</v>
      </c>
      <c r="G133" s="42"/>
      <c r="H133" s="42"/>
      <c r="I133" s="217"/>
      <c r="J133" s="42"/>
      <c r="K133" s="42"/>
      <c r="L133" s="46"/>
      <c r="M133" s="218"/>
      <c r="N133" s="219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124</v>
      </c>
      <c r="AU133" s="19" t="s">
        <v>82</v>
      </c>
    </row>
    <row r="134" s="14" customFormat="1">
      <c r="A134" s="14"/>
      <c r="B134" s="231"/>
      <c r="C134" s="232"/>
      <c r="D134" s="222" t="s">
        <v>130</v>
      </c>
      <c r="E134" s="233" t="s">
        <v>19</v>
      </c>
      <c r="F134" s="234" t="s">
        <v>195</v>
      </c>
      <c r="G134" s="232"/>
      <c r="H134" s="235">
        <v>9.8000000000000007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1" t="s">
        <v>130</v>
      </c>
      <c r="AU134" s="241" t="s">
        <v>82</v>
      </c>
      <c r="AV134" s="14" t="s">
        <v>82</v>
      </c>
      <c r="AW134" s="14" t="s">
        <v>33</v>
      </c>
      <c r="AX134" s="14" t="s">
        <v>72</v>
      </c>
      <c r="AY134" s="241" t="s">
        <v>115</v>
      </c>
    </row>
    <row r="135" s="14" customFormat="1">
      <c r="A135" s="14"/>
      <c r="B135" s="231"/>
      <c r="C135" s="232"/>
      <c r="D135" s="222" t="s">
        <v>130</v>
      </c>
      <c r="E135" s="233" t="s">
        <v>19</v>
      </c>
      <c r="F135" s="234" t="s">
        <v>196</v>
      </c>
      <c r="G135" s="232"/>
      <c r="H135" s="235">
        <v>18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1" t="s">
        <v>130</v>
      </c>
      <c r="AU135" s="241" t="s">
        <v>82</v>
      </c>
      <c r="AV135" s="14" t="s">
        <v>82</v>
      </c>
      <c r="AW135" s="14" t="s">
        <v>33</v>
      </c>
      <c r="AX135" s="14" t="s">
        <v>72</v>
      </c>
      <c r="AY135" s="241" t="s">
        <v>115</v>
      </c>
    </row>
    <row r="136" s="15" customFormat="1">
      <c r="A136" s="15"/>
      <c r="B136" s="242"/>
      <c r="C136" s="243"/>
      <c r="D136" s="222" t="s">
        <v>130</v>
      </c>
      <c r="E136" s="244" t="s">
        <v>19</v>
      </c>
      <c r="F136" s="245" t="s">
        <v>140</v>
      </c>
      <c r="G136" s="243"/>
      <c r="H136" s="246">
        <v>27.800000000000001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2" t="s">
        <v>130</v>
      </c>
      <c r="AU136" s="252" t="s">
        <v>82</v>
      </c>
      <c r="AV136" s="15" t="s">
        <v>122</v>
      </c>
      <c r="AW136" s="15" t="s">
        <v>33</v>
      </c>
      <c r="AX136" s="15" t="s">
        <v>80</v>
      </c>
      <c r="AY136" s="252" t="s">
        <v>115</v>
      </c>
    </row>
    <row r="137" s="2" customFormat="1" ht="37.8" customHeight="1">
      <c r="A137" s="40"/>
      <c r="B137" s="41"/>
      <c r="C137" s="202" t="s">
        <v>197</v>
      </c>
      <c r="D137" s="202" t="s">
        <v>117</v>
      </c>
      <c r="E137" s="203" t="s">
        <v>198</v>
      </c>
      <c r="F137" s="204" t="s">
        <v>199</v>
      </c>
      <c r="G137" s="205" t="s">
        <v>174</v>
      </c>
      <c r="H137" s="206">
        <v>417</v>
      </c>
      <c r="I137" s="207"/>
      <c r="J137" s="208">
        <f>ROUND(I137*H137,2)</f>
        <v>0</v>
      </c>
      <c r="K137" s="204" t="s">
        <v>121</v>
      </c>
      <c r="L137" s="46"/>
      <c r="M137" s="209" t="s">
        <v>19</v>
      </c>
      <c r="N137" s="210" t="s">
        <v>43</v>
      </c>
      <c r="O137" s="86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3" t="s">
        <v>122</v>
      </c>
      <c r="AT137" s="213" t="s">
        <v>117</v>
      </c>
      <c r="AU137" s="213" t="s">
        <v>82</v>
      </c>
      <c r="AY137" s="19" t="s">
        <v>115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9" t="s">
        <v>80</v>
      </c>
      <c r="BK137" s="214">
        <f>ROUND(I137*H137,2)</f>
        <v>0</v>
      </c>
      <c r="BL137" s="19" t="s">
        <v>122</v>
      </c>
      <c r="BM137" s="213" t="s">
        <v>200</v>
      </c>
    </row>
    <row r="138" s="2" customFormat="1">
      <c r="A138" s="40"/>
      <c r="B138" s="41"/>
      <c r="C138" s="42"/>
      <c r="D138" s="215" t="s">
        <v>124</v>
      </c>
      <c r="E138" s="42"/>
      <c r="F138" s="216" t="s">
        <v>201</v>
      </c>
      <c r="G138" s="42"/>
      <c r="H138" s="42"/>
      <c r="I138" s="217"/>
      <c r="J138" s="42"/>
      <c r="K138" s="42"/>
      <c r="L138" s="46"/>
      <c r="M138" s="218"/>
      <c r="N138" s="219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124</v>
      </c>
      <c r="AU138" s="19" t="s">
        <v>82</v>
      </c>
    </row>
    <row r="139" s="14" customFormat="1">
      <c r="A139" s="14"/>
      <c r="B139" s="231"/>
      <c r="C139" s="232"/>
      <c r="D139" s="222" t="s">
        <v>130</v>
      </c>
      <c r="E139" s="233" t="s">
        <v>19</v>
      </c>
      <c r="F139" s="234" t="s">
        <v>202</v>
      </c>
      <c r="G139" s="232"/>
      <c r="H139" s="235">
        <v>417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1" t="s">
        <v>130</v>
      </c>
      <c r="AU139" s="241" t="s">
        <v>82</v>
      </c>
      <c r="AV139" s="14" t="s">
        <v>82</v>
      </c>
      <c r="AW139" s="14" t="s">
        <v>33</v>
      </c>
      <c r="AX139" s="14" t="s">
        <v>80</v>
      </c>
      <c r="AY139" s="241" t="s">
        <v>115</v>
      </c>
    </row>
    <row r="140" s="2" customFormat="1" ht="24.15" customHeight="1">
      <c r="A140" s="40"/>
      <c r="B140" s="41"/>
      <c r="C140" s="202" t="s">
        <v>203</v>
      </c>
      <c r="D140" s="202" t="s">
        <v>117</v>
      </c>
      <c r="E140" s="203" t="s">
        <v>204</v>
      </c>
      <c r="F140" s="204" t="s">
        <v>205</v>
      </c>
      <c r="G140" s="205" t="s">
        <v>174</v>
      </c>
      <c r="H140" s="206">
        <v>27.800000000000001</v>
      </c>
      <c r="I140" s="207"/>
      <c r="J140" s="208">
        <f>ROUND(I140*H140,2)</f>
        <v>0</v>
      </c>
      <c r="K140" s="204" t="s">
        <v>121</v>
      </c>
      <c r="L140" s="46"/>
      <c r="M140" s="209" t="s">
        <v>19</v>
      </c>
      <c r="N140" s="210" t="s">
        <v>43</v>
      </c>
      <c r="O140" s="86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3" t="s">
        <v>122</v>
      </c>
      <c r="AT140" s="213" t="s">
        <v>117</v>
      </c>
      <c r="AU140" s="213" t="s">
        <v>82</v>
      </c>
      <c r="AY140" s="19" t="s">
        <v>115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9" t="s">
        <v>80</v>
      </c>
      <c r="BK140" s="214">
        <f>ROUND(I140*H140,2)</f>
        <v>0</v>
      </c>
      <c r="BL140" s="19" t="s">
        <v>122</v>
      </c>
      <c r="BM140" s="213" t="s">
        <v>206</v>
      </c>
    </row>
    <row r="141" s="2" customFormat="1">
      <c r="A141" s="40"/>
      <c r="B141" s="41"/>
      <c r="C141" s="42"/>
      <c r="D141" s="215" t="s">
        <v>124</v>
      </c>
      <c r="E141" s="42"/>
      <c r="F141" s="216" t="s">
        <v>207</v>
      </c>
      <c r="G141" s="42"/>
      <c r="H141" s="42"/>
      <c r="I141" s="217"/>
      <c r="J141" s="42"/>
      <c r="K141" s="42"/>
      <c r="L141" s="46"/>
      <c r="M141" s="218"/>
      <c r="N141" s="219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124</v>
      </c>
      <c r="AU141" s="19" t="s">
        <v>82</v>
      </c>
    </row>
    <row r="142" s="2" customFormat="1" ht="24.15" customHeight="1">
      <c r="A142" s="40"/>
      <c r="B142" s="41"/>
      <c r="C142" s="202" t="s">
        <v>208</v>
      </c>
      <c r="D142" s="202" t="s">
        <v>117</v>
      </c>
      <c r="E142" s="203" t="s">
        <v>209</v>
      </c>
      <c r="F142" s="204" t="s">
        <v>210</v>
      </c>
      <c r="G142" s="205" t="s">
        <v>211</v>
      </c>
      <c r="H142" s="206">
        <v>50.039999999999999</v>
      </c>
      <c r="I142" s="207"/>
      <c r="J142" s="208">
        <f>ROUND(I142*H142,2)</f>
        <v>0</v>
      </c>
      <c r="K142" s="204" t="s">
        <v>121</v>
      </c>
      <c r="L142" s="46"/>
      <c r="M142" s="209" t="s">
        <v>19</v>
      </c>
      <c r="N142" s="210" t="s">
        <v>43</v>
      </c>
      <c r="O142" s="86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3" t="s">
        <v>122</v>
      </c>
      <c r="AT142" s="213" t="s">
        <v>117</v>
      </c>
      <c r="AU142" s="213" t="s">
        <v>82</v>
      </c>
      <c r="AY142" s="19" t="s">
        <v>115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9" t="s">
        <v>80</v>
      </c>
      <c r="BK142" s="214">
        <f>ROUND(I142*H142,2)</f>
        <v>0</v>
      </c>
      <c r="BL142" s="19" t="s">
        <v>122</v>
      </c>
      <c r="BM142" s="213" t="s">
        <v>212</v>
      </c>
    </row>
    <row r="143" s="2" customFormat="1">
      <c r="A143" s="40"/>
      <c r="B143" s="41"/>
      <c r="C143" s="42"/>
      <c r="D143" s="215" t="s">
        <v>124</v>
      </c>
      <c r="E143" s="42"/>
      <c r="F143" s="216" t="s">
        <v>213</v>
      </c>
      <c r="G143" s="42"/>
      <c r="H143" s="42"/>
      <c r="I143" s="217"/>
      <c r="J143" s="42"/>
      <c r="K143" s="42"/>
      <c r="L143" s="46"/>
      <c r="M143" s="218"/>
      <c r="N143" s="219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124</v>
      </c>
      <c r="AU143" s="19" t="s">
        <v>82</v>
      </c>
    </row>
    <row r="144" s="14" customFormat="1">
      <c r="A144" s="14"/>
      <c r="B144" s="231"/>
      <c r="C144" s="232"/>
      <c r="D144" s="222" t="s">
        <v>130</v>
      </c>
      <c r="E144" s="233" t="s">
        <v>19</v>
      </c>
      <c r="F144" s="234" t="s">
        <v>214</v>
      </c>
      <c r="G144" s="232"/>
      <c r="H144" s="235">
        <v>50.039999999999999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1" t="s">
        <v>130</v>
      </c>
      <c r="AU144" s="241" t="s">
        <v>82</v>
      </c>
      <c r="AV144" s="14" t="s">
        <v>82</v>
      </c>
      <c r="AW144" s="14" t="s">
        <v>33</v>
      </c>
      <c r="AX144" s="14" t="s">
        <v>80</v>
      </c>
      <c r="AY144" s="241" t="s">
        <v>115</v>
      </c>
    </row>
    <row r="145" s="2" customFormat="1" ht="24.15" customHeight="1">
      <c r="A145" s="40"/>
      <c r="B145" s="41"/>
      <c r="C145" s="202" t="s">
        <v>215</v>
      </c>
      <c r="D145" s="202" t="s">
        <v>117</v>
      </c>
      <c r="E145" s="203" t="s">
        <v>216</v>
      </c>
      <c r="F145" s="204" t="s">
        <v>217</v>
      </c>
      <c r="G145" s="205" t="s">
        <v>174</v>
      </c>
      <c r="H145" s="206">
        <v>27.800000000000001</v>
      </c>
      <c r="I145" s="207"/>
      <c r="J145" s="208">
        <f>ROUND(I145*H145,2)</f>
        <v>0</v>
      </c>
      <c r="K145" s="204" t="s">
        <v>121</v>
      </c>
      <c r="L145" s="46"/>
      <c r="M145" s="209" t="s">
        <v>19</v>
      </c>
      <c r="N145" s="210" t="s">
        <v>43</v>
      </c>
      <c r="O145" s="8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122</v>
      </c>
      <c r="AT145" s="213" t="s">
        <v>117</v>
      </c>
      <c r="AU145" s="213" t="s">
        <v>82</v>
      </c>
      <c r="AY145" s="19" t="s">
        <v>115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80</v>
      </c>
      <c r="BK145" s="214">
        <f>ROUND(I145*H145,2)</f>
        <v>0</v>
      </c>
      <c r="BL145" s="19" t="s">
        <v>122</v>
      </c>
      <c r="BM145" s="213" t="s">
        <v>218</v>
      </c>
    </row>
    <row r="146" s="2" customFormat="1">
      <c r="A146" s="40"/>
      <c r="B146" s="41"/>
      <c r="C146" s="42"/>
      <c r="D146" s="215" t="s">
        <v>124</v>
      </c>
      <c r="E146" s="42"/>
      <c r="F146" s="216" t="s">
        <v>219</v>
      </c>
      <c r="G146" s="42"/>
      <c r="H146" s="42"/>
      <c r="I146" s="217"/>
      <c r="J146" s="42"/>
      <c r="K146" s="42"/>
      <c r="L146" s="46"/>
      <c r="M146" s="218"/>
      <c r="N146" s="219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124</v>
      </c>
      <c r="AU146" s="19" t="s">
        <v>82</v>
      </c>
    </row>
    <row r="147" s="14" customFormat="1">
      <c r="A147" s="14"/>
      <c r="B147" s="231"/>
      <c r="C147" s="232"/>
      <c r="D147" s="222" t="s">
        <v>130</v>
      </c>
      <c r="E147" s="233" t="s">
        <v>19</v>
      </c>
      <c r="F147" s="234" t="s">
        <v>220</v>
      </c>
      <c r="G147" s="232"/>
      <c r="H147" s="235">
        <v>27.800000000000001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1" t="s">
        <v>130</v>
      </c>
      <c r="AU147" s="241" t="s">
        <v>82</v>
      </c>
      <c r="AV147" s="14" t="s">
        <v>82</v>
      </c>
      <c r="AW147" s="14" t="s">
        <v>33</v>
      </c>
      <c r="AX147" s="14" t="s">
        <v>80</v>
      </c>
      <c r="AY147" s="241" t="s">
        <v>115</v>
      </c>
    </row>
    <row r="148" s="2" customFormat="1" ht="24.15" customHeight="1">
      <c r="A148" s="40"/>
      <c r="B148" s="41"/>
      <c r="C148" s="202" t="s">
        <v>221</v>
      </c>
      <c r="D148" s="202" t="s">
        <v>117</v>
      </c>
      <c r="E148" s="203" t="s">
        <v>222</v>
      </c>
      <c r="F148" s="204" t="s">
        <v>223</v>
      </c>
      <c r="G148" s="205" t="s">
        <v>120</v>
      </c>
      <c r="H148" s="206">
        <v>23</v>
      </c>
      <c r="I148" s="207"/>
      <c r="J148" s="208">
        <f>ROUND(I148*H148,2)</f>
        <v>0</v>
      </c>
      <c r="K148" s="204" t="s">
        <v>121</v>
      </c>
      <c r="L148" s="46"/>
      <c r="M148" s="209" t="s">
        <v>19</v>
      </c>
      <c r="N148" s="210" t="s">
        <v>43</v>
      </c>
      <c r="O148" s="86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3" t="s">
        <v>122</v>
      </c>
      <c r="AT148" s="213" t="s">
        <v>117</v>
      </c>
      <c r="AU148" s="213" t="s">
        <v>82</v>
      </c>
      <c r="AY148" s="19" t="s">
        <v>115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9" t="s">
        <v>80</v>
      </c>
      <c r="BK148" s="214">
        <f>ROUND(I148*H148,2)</f>
        <v>0</v>
      </c>
      <c r="BL148" s="19" t="s">
        <v>122</v>
      </c>
      <c r="BM148" s="213" t="s">
        <v>224</v>
      </c>
    </row>
    <row r="149" s="2" customFormat="1">
      <c r="A149" s="40"/>
      <c r="B149" s="41"/>
      <c r="C149" s="42"/>
      <c r="D149" s="215" t="s">
        <v>124</v>
      </c>
      <c r="E149" s="42"/>
      <c r="F149" s="216" t="s">
        <v>225</v>
      </c>
      <c r="G149" s="42"/>
      <c r="H149" s="42"/>
      <c r="I149" s="217"/>
      <c r="J149" s="42"/>
      <c r="K149" s="42"/>
      <c r="L149" s="46"/>
      <c r="M149" s="218"/>
      <c r="N149" s="219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124</v>
      </c>
      <c r="AU149" s="19" t="s">
        <v>82</v>
      </c>
    </row>
    <row r="150" s="14" customFormat="1">
      <c r="A150" s="14"/>
      <c r="B150" s="231"/>
      <c r="C150" s="232"/>
      <c r="D150" s="222" t="s">
        <v>130</v>
      </c>
      <c r="E150" s="233" t="s">
        <v>19</v>
      </c>
      <c r="F150" s="234" t="s">
        <v>226</v>
      </c>
      <c r="G150" s="232"/>
      <c r="H150" s="235">
        <v>23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1" t="s">
        <v>130</v>
      </c>
      <c r="AU150" s="241" t="s">
        <v>82</v>
      </c>
      <c r="AV150" s="14" t="s">
        <v>82</v>
      </c>
      <c r="AW150" s="14" t="s">
        <v>33</v>
      </c>
      <c r="AX150" s="14" t="s">
        <v>80</v>
      </c>
      <c r="AY150" s="241" t="s">
        <v>115</v>
      </c>
    </row>
    <row r="151" s="2" customFormat="1" ht="16.5" customHeight="1">
      <c r="A151" s="40"/>
      <c r="B151" s="41"/>
      <c r="C151" s="253" t="s">
        <v>227</v>
      </c>
      <c r="D151" s="253" t="s">
        <v>228</v>
      </c>
      <c r="E151" s="254" t="s">
        <v>229</v>
      </c>
      <c r="F151" s="255" t="s">
        <v>230</v>
      </c>
      <c r="G151" s="256" t="s">
        <v>231</v>
      </c>
      <c r="H151" s="257">
        <v>0.46000000000000002</v>
      </c>
      <c r="I151" s="258"/>
      <c r="J151" s="259">
        <f>ROUND(I151*H151,2)</f>
        <v>0</v>
      </c>
      <c r="K151" s="255" t="s">
        <v>121</v>
      </c>
      <c r="L151" s="260"/>
      <c r="M151" s="261" t="s">
        <v>19</v>
      </c>
      <c r="N151" s="262" t="s">
        <v>43</v>
      </c>
      <c r="O151" s="86"/>
      <c r="P151" s="211">
        <f>O151*H151</f>
        <v>0</v>
      </c>
      <c r="Q151" s="211">
        <v>0.001</v>
      </c>
      <c r="R151" s="211">
        <f>Q151*H151</f>
        <v>0.00046000000000000001</v>
      </c>
      <c r="S151" s="211">
        <v>0</v>
      </c>
      <c r="T151" s="212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3" t="s">
        <v>161</v>
      </c>
      <c r="AT151" s="213" t="s">
        <v>228</v>
      </c>
      <c r="AU151" s="213" t="s">
        <v>82</v>
      </c>
      <c r="AY151" s="19" t="s">
        <v>115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9" t="s">
        <v>80</v>
      </c>
      <c r="BK151" s="214">
        <f>ROUND(I151*H151,2)</f>
        <v>0</v>
      </c>
      <c r="BL151" s="19" t="s">
        <v>122</v>
      </c>
      <c r="BM151" s="213" t="s">
        <v>232</v>
      </c>
    </row>
    <row r="152" s="14" customFormat="1">
      <c r="A152" s="14"/>
      <c r="B152" s="231"/>
      <c r="C152" s="232"/>
      <c r="D152" s="222" t="s">
        <v>130</v>
      </c>
      <c r="E152" s="232"/>
      <c r="F152" s="234" t="s">
        <v>233</v>
      </c>
      <c r="G152" s="232"/>
      <c r="H152" s="235">
        <v>0.46000000000000002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1" t="s">
        <v>130</v>
      </c>
      <c r="AU152" s="241" t="s">
        <v>82</v>
      </c>
      <c r="AV152" s="14" t="s">
        <v>82</v>
      </c>
      <c r="AW152" s="14" t="s">
        <v>4</v>
      </c>
      <c r="AX152" s="14" t="s">
        <v>80</v>
      </c>
      <c r="AY152" s="241" t="s">
        <v>115</v>
      </c>
    </row>
    <row r="153" s="2" customFormat="1" ht="21.75" customHeight="1">
      <c r="A153" s="40"/>
      <c r="B153" s="41"/>
      <c r="C153" s="202" t="s">
        <v>7</v>
      </c>
      <c r="D153" s="202" t="s">
        <v>117</v>
      </c>
      <c r="E153" s="203" t="s">
        <v>234</v>
      </c>
      <c r="F153" s="204" t="s">
        <v>235</v>
      </c>
      <c r="G153" s="205" t="s">
        <v>120</v>
      </c>
      <c r="H153" s="206">
        <v>43</v>
      </c>
      <c r="I153" s="207"/>
      <c r="J153" s="208">
        <f>ROUND(I153*H153,2)</f>
        <v>0</v>
      </c>
      <c r="K153" s="204" t="s">
        <v>121</v>
      </c>
      <c r="L153" s="46"/>
      <c r="M153" s="209" t="s">
        <v>19</v>
      </c>
      <c r="N153" s="210" t="s">
        <v>43</v>
      </c>
      <c r="O153" s="86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3" t="s">
        <v>122</v>
      </c>
      <c r="AT153" s="213" t="s">
        <v>117</v>
      </c>
      <c r="AU153" s="213" t="s">
        <v>82</v>
      </c>
      <c r="AY153" s="19" t="s">
        <v>115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9" t="s">
        <v>80</v>
      </c>
      <c r="BK153" s="214">
        <f>ROUND(I153*H153,2)</f>
        <v>0</v>
      </c>
      <c r="BL153" s="19" t="s">
        <v>122</v>
      </c>
      <c r="BM153" s="213" t="s">
        <v>236</v>
      </c>
    </row>
    <row r="154" s="2" customFormat="1">
      <c r="A154" s="40"/>
      <c r="B154" s="41"/>
      <c r="C154" s="42"/>
      <c r="D154" s="215" t="s">
        <v>124</v>
      </c>
      <c r="E154" s="42"/>
      <c r="F154" s="216" t="s">
        <v>237</v>
      </c>
      <c r="G154" s="42"/>
      <c r="H154" s="42"/>
      <c r="I154" s="217"/>
      <c r="J154" s="42"/>
      <c r="K154" s="42"/>
      <c r="L154" s="46"/>
      <c r="M154" s="218"/>
      <c r="N154" s="219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124</v>
      </c>
      <c r="AU154" s="19" t="s">
        <v>82</v>
      </c>
    </row>
    <row r="155" s="14" customFormat="1">
      <c r="A155" s="14"/>
      <c r="B155" s="231"/>
      <c r="C155" s="232"/>
      <c r="D155" s="222" t="s">
        <v>130</v>
      </c>
      <c r="E155" s="233" t="s">
        <v>19</v>
      </c>
      <c r="F155" s="234" t="s">
        <v>238</v>
      </c>
      <c r="G155" s="232"/>
      <c r="H155" s="235">
        <v>43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1" t="s">
        <v>130</v>
      </c>
      <c r="AU155" s="241" t="s">
        <v>82</v>
      </c>
      <c r="AV155" s="14" t="s">
        <v>82</v>
      </c>
      <c r="AW155" s="14" t="s">
        <v>33</v>
      </c>
      <c r="AX155" s="14" t="s">
        <v>80</v>
      </c>
      <c r="AY155" s="241" t="s">
        <v>115</v>
      </c>
    </row>
    <row r="156" s="2" customFormat="1" ht="21.75" customHeight="1">
      <c r="A156" s="40"/>
      <c r="B156" s="41"/>
      <c r="C156" s="202" t="s">
        <v>239</v>
      </c>
      <c r="D156" s="202" t="s">
        <v>117</v>
      </c>
      <c r="E156" s="203" t="s">
        <v>240</v>
      </c>
      <c r="F156" s="204" t="s">
        <v>241</v>
      </c>
      <c r="G156" s="205" t="s">
        <v>120</v>
      </c>
      <c r="H156" s="206">
        <v>92</v>
      </c>
      <c r="I156" s="207"/>
      <c r="J156" s="208">
        <f>ROUND(I156*H156,2)</f>
        <v>0</v>
      </c>
      <c r="K156" s="204" t="s">
        <v>121</v>
      </c>
      <c r="L156" s="46"/>
      <c r="M156" s="209" t="s">
        <v>19</v>
      </c>
      <c r="N156" s="210" t="s">
        <v>43</v>
      </c>
      <c r="O156" s="86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3" t="s">
        <v>122</v>
      </c>
      <c r="AT156" s="213" t="s">
        <v>117</v>
      </c>
      <c r="AU156" s="213" t="s">
        <v>82</v>
      </c>
      <c r="AY156" s="19" t="s">
        <v>115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9" t="s">
        <v>80</v>
      </c>
      <c r="BK156" s="214">
        <f>ROUND(I156*H156,2)</f>
        <v>0</v>
      </c>
      <c r="BL156" s="19" t="s">
        <v>122</v>
      </c>
      <c r="BM156" s="213" t="s">
        <v>242</v>
      </c>
    </row>
    <row r="157" s="2" customFormat="1">
      <c r="A157" s="40"/>
      <c r="B157" s="41"/>
      <c r="C157" s="42"/>
      <c r="D157" s="215" t="s">
        <v>124</v>
      </c>
      <c r="E157" s="42"/>
      <c r="F157" s="216" t="s">
        <v>243</v>
      </c>
      <c r="G157" s="42"/>
      <c r="H157" s="42"/>
      <c r="I157" s="217"/>
      <c r="J157" s="42"/>
      <c r="K157" s="42"/>
      <c r="L157" s="46"/>
      <c r="M157" s="218"/>
      <c r="N157" s="219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124</v>
      </c>
      <c r="AU157" s="19" t="s">
        <v>82</v>
      </c>
    </row>
    <row r="158" s="13" customFormat="1">
      <c r="A158" s="13"/>
      <c r="B158" s="220"/>
      <c r="C158" s="221"/>
      <c r="D158" s="222" t="s">
        <v>130</v>
      </c>
      <c r="E158" s="223" t="s">
        <v>19</v>
      </c>
      <c r="F158" s="224" t="s">
        <v>244</v>
      </c>
      <c r="G158" s="221"/>
      <c r="H158" s="223" t="s">
        <v>19</v>
      </c>
      <c r="I158" s="225"/>
      <c r="J158" s="221"/>
      <c r="K158" s="221"/>
      <c r="L158" s="226"/>
      <c r="M158" s="227"/>
      <c r="N158" s="228"/>
      <c r="O158" s="228"/>
      <c r="P158" s="228"/>
      <c r="Q158" s="228"/>
      <c r="R158" s="228"/>
      <c r="S158" s="228"/>
      <c r="T158" s="22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0" t="s">
        <v>130</v>
      </c>
      <c r="AU158" s="230" t="s">
        <v>82</v>
      </c>
      <c r="AV158" s="13" t="s">
        <v>80</v>
      </c>
      <c r="AW158" s="13" t="s">
        <v>33</v>
      </c>
      <c r="AX158" s="13" t="s">
        <v>72</v>
      </c>
      <c r="AY158" s="230" t="s">
        <v>115</v>
      </c>
    </row>
    <row r="159" s="14" customFormat="1">
      <c r="A159" s="14"/>
      <c r="B159" s="231"/>
      <c r="C159" s="232"/>
      <c r="D159" s="222" t="s">
        <v>130</v>
      </c>
      <c r="E159" s="233" t="s">
        <v>19</v>
      </c>
      <c r="F159" s="234" t="s">
        <v>245</v>
      </c>
      <c r="G159" s="232"/>
      <c r="H159" s="235">
        <v>92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1" t="s">
        <v>130</v>
      </c>
      <c r="AU159" s="241" t="s">
        <v>82</v>
      </c>
      <c r="AV159" s="14" t="s">
        <v>82</v>
      </c>
      <c r="AW159" s="14" t="s">
        <v>33</v>
      </c>
      <c r="AX159" s="14" t="s">
        <v>80</v>
      </c>
      <c r="AY159" s="241" t="s">
        <v>115</v>
      </c>
    </row>
    <row r="160" s="2" customFormat="1" ht="16.5" customHeight="1">
      <c r="A160" s="40"/>
      <c r="B160" s="41"/>
      <c r="C160" s="253" t="s">
        <v>226</v>
      </c>
      <c r="D160" s="253" t="s">
        <v>228</v>
      </c>
      <c r="E160" s="254" t="s">
        <v>246</v>
      </c>
      <c r="F160" s="255" t="s">
        <v>247</v>
      </c>
      <c r="G160" s="256" t="s">
        <v>211</v>
      </c>
      <c r="H160" s="257">
        <v>7.3600000000000003</v>
      </c>
      <c r="I160" s="258"/>
      <c r="J160" s="259">
        <f>ROUND(I160*H160,2)</f>
        <v>0</v>
      </c>
      <c r="K160" s="255" t="s">
        <v>121</v>
      </c>
      <c r="L160" s="260"/>
      <c r="M160" s="261" t="s">
        <v>19</v>
      </c>
      <c r="N160" s="262" t="s">
        <v>43</v>
      </c>
      <c r="O160" s="86"/>
      <c r="P160" s="211">
        <f>O160*H160</f>
        <v>0</v>
      </c>
      <c r="Q160" s="211">
        <v>1</v>
      </c>
      <c r="R160" s="211">
        <f>Q160*H160</f>
        <v>7.3600000000000003</v>
      </c>
      <c r="S160" s="211">
        <v>0</v>
      </c>
      <c r="T160" s="212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3" t="s">
        <v>161</v>
      </c>
      <c r="AT160" s="213" t="s">
        <v>228</v>
      </c>
      <c r="AU160" s="213" t="s">
        <v>82</v>
      </c>
      <c r="AY160" s="19" t="s">
        <v>115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9" t="s">
        <v>80</v>
      </c>
      <c r="BK160" s="214">
        <f>ROUND(I160*H160,2)</f>
        <v>0</v>
      </c>
      <c r="BL160" s="19" t="s">
        <v>122</v>
      </c>
      <c r="BM160" s="213" t="s">
        <v>248</v>
      </c>
    </row>
    <row r="161" s="14" customFormat="1">
      <c r="A161" s="14"/>
      <c r="B161" s="231"/>
      <c r="C161" s="232"/>
      <c r="D161" s="222" t="s">
        <v>130</v>
      </c>
      <c r="E161" s="233" t="s">
        <v>19</v>
      </c>
      <c r="F161" s="234" t="s">
        <v>249</v>
      </c>
      <c r="G161" s="232"/>
      <c r="H161" s="235">
        <v>7.3600000000000003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1" t="s">
        <v>130</v>
      </c>
      <c r="AU161" s="241" t="s">
        <v>82</v>
      </c>
      <c r="AV161" s="14" t="s">
        <v>82</v>
      </c>
      <c r="AW161" s="14" t="s">
        <v>33</v>
      </c>
      <c r="AX161" s="14" t="s">
        <v>80</v>
      </c>
      <c r="AY161" s="241" t="s">
        <v>115</v>
      </c>
    </row>
    <row r="162" s="12" customFormat="1" ht="22.8" customHeight="1">
      <c r="A162" s="12"/>
      <c r="B162" s="186"/>
      <c r="C162" s="187"/>
      <c r="D162" s="188" t="s">
        <v>71</v>
      </c>
      <c r="E162" s="200" t="s">
        <v>146</v>
      </c>
      <c r="F162" s="200" t="s">
        <v>250</v>
      </c>
      <c r="G162" s="187"/>
      <c r="H162" s="187"/>
      <c r="I162" s="190"/>
      <c r="J162" s="201">
        <f>BK162</f>
        <v>0</v>
      </c>
      <c r="K162" s="187"/>
      <c r="L162" s="192"/>
      <c r="M162" s="193"/>
      <c r="N162" s="194"/>
      <c r="O162" s="194"/>
      <c r="P162" s="195">
        <f>SUM(P163:P206)</f>
        <v>0</v>
      </c>
      <c r="Q162" s="194"/>
      <c r="R162" s="195">
        <f>SUM(R163:R206)</f>
        <v>9.0788699999999984</v>
      </c>
      <c r="S162" s="194"/>
      <c r="T162" s="196">
        <f>SUM(T163:T206)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97" t="s">
        <v>80</v>
      </c>
      <c r="AT162" s="198" t="s">
        <v>71</v>
      </c>
      <c r="AU162" s="198" t="s">
        <v>80</v>
      </c>
      <c r="AY162" s="197" t="s">
        <v>115</v>
      </c>
      <c r="BK162" s="199">
        <f>SUM(BK163:BK206)</f>
        <v>0</v>
      </c>
    </row>
    <row r="163" s="2" customFormat="1" ht="21.75" customHeight="1">
      <c r="A163" s="40"/>
      <c r="B163" s="41"/>
      <c r="C163" s="202" t="s">
        <v>251</v>
      </c>
      <c r="D163" s="202" t="s">
        <v>117</v>
      </c>
      <c r="E163" s="203" t="s">
        <v>252</v>
      </c>
      <c r="F163" s="204" t="s">
        <v>253</v>
      </c>
      <c r="G163" s="205" t="s">
        <v>120</v>
      </c>
      <c r="H163" s="206">
        <v>2</v>
      </c>
      <c r="I163" s="207"/>
      <c r="J163" s="208">
        <f>ROUND(I163*H163,2)</f>
        <v>0</v>
      </c>
      <c r="K163" s="204" t="s">
        <v>121</v>
      </c>
      <c r="L163" s="46"/>
      <c r="M163" s="209" t="s">
        <v>19</v>
      </c>
      <c r="N163" s="210" t="s">
        <v>43</v>
      </c>
      <c r="O163" s="86"/>
      <c r="P163" s="211">
        <f>O163*H163</f>
        <v>0</v>
      </c>
      <c r="Q163" s="211">
        <v>0</v>
      </c>
      <c r="R163" s="211">
        <f>Q163*H163</f>
        <v>0</v>
      </c>
      <c r="S163" s="211">
        <v>0</v>
      </c>
      <c r="T163" s="212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3" t="s">
        <v>122</v>
      </c>
      <c r="AT163" s="213" t="s">
        <v>117</v>
      </c>
      <c r="AU163" s="213" t="s">
        <v>82</v>
      </c>
      <c r="AY163" s="19" t="s">
        <v>115</v>
      </c>
      <c r="BE163" s="214">
        <f>IF(N163="základní",J163,0)</f>
        <v>0</v>
      </c>
      <c r="BF163" s="214">
        <f>IF(N163="snížená",J163,0)</f>
        <v>0</v>
      </c>
      <c r="BG163" s="214">
        <f>IF(N163="zákl. přenesená",J163,0)</f>
        <v>0</v>
      </c>
      <c r="BH163" s="214">
        <f>IF(N163="sníž. přenesená",J163,0)</f>
        <v>0</v>
      </c>
      <c r="BI163" s="214">
        <f>IF(N163="nulová",J163,0)</f>
        <v>0</v>
      </c>
      <c r="BJ163" s="19" t="s">
        <v>80</v>
      </c>
      <c r="BK163" s="214">
        <f>ROUND(I163*H163,2)</f>
        <v>0</v>
      </c>
      <c r="BL163" s="19" t="s">
        <v>122</v>
      </c>
      <c r="BM163" s="213" t="s">
        <v>254</v>
      </c>
    </row>
    <row r="164" s="2" customFormat="1">
      <c r="A164" s="40"/>
      <c r="B164" s="41"/>
      <c r="C164" s="42"/>
      <c r="D164" s="215" t="s">
        <v>124</v>
      </c>
      <c r="E164" s="42"/>
      <c r="F164" s="216" t="s">
        <v>255</v>
      </c>
      <c r="G164" s="42"/>
      <c r="H164" s="42"/>
      <c r="I164" s="217"/>
      <c r="J164" s="42"/>
      <c r="K164" s="42"/>
      <c r="L164" s="46"/>
      <c r="M164" s="218"/>
      <c r="N164" s="219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124</v>
      </c>
      <c r="AU164" s="19" t="s">
        <v>82</v>
      </c>
    </row>
    <row r="165" s="13" customFormat="1">
      <c r="A165" s="13"/>
      <c r="B165" s="220"/>
      <c r="C165" s="221"/>
      <c r="D165" s="222" t="s">
        <v>130</v>
      </c>
      <c r="E165" s="223" t="s">
        <v>19</v>
      </c>
      <c r="F165" s="224" t="s">
        <v>256</v>
      </c>
      <c r="G165" s="221"/>
      <c r="H165" s="223" t="s">
        <v>19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0" t="s">
        <v>130</v>
      </c>
      <c r="AU165" s="230" t="s">
        <v>82</v>
      </c>
      <c r="AV165" s="13" t="s">
        <v>80</v>
      </c>
      <c r="AW165" s="13" t="s">
        <v>33</v>
      </c>
      <c r="AX165" s="13" t="s">
        <v>72</v>
      </c>
      <c r="AY165" s="230" t="s">
        <v>115</v>
      </c>
    </row>
    <row r="166" s="14" customFormat="1">
      <c r="A166" s="14"/>
      <c r="B166" s="231"/>
      <c r="C166" s="232"/>
      <c r="D166" s="222" t="s">
        <v>130</v>
      </c>
      <c r="E166" s="233" t="s">
        <v>19</v>
      </c>
      <c r="F166" s="234" t="s">
        <v>82</v>
      </c>
      <c r="G166" s="232"/>
      <c r="H166" s="235">
        <v>2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1" t="s">
        <v>130</v>
      </c>
      <c r="AU166" s="241" t="s">
        <v>82</v>
      </c>
      <c r="AV166" s="14" t="s">
        <v>82</v>
      </c>
      <c r="AW166" s="14" t="s">
        <v>33</v>
      </c>
      <c r="AX166" s="14" t="s">
        <v>80</v>
      </c>
      <c r="AY166" s="241" t="s">
        <v>115</v>
      </c>
    </row>
    <row r="167" s="2" customFormat="1" ht="21.75" customHeight="1">
      <c r="A167" s="40"/>
      <c r="B167" s="41"/>
      <c r="C167" s="202" t="s">
        <v>257</v>
      </c>
      <c r="D167" s="202" t="s">
        <v>117</v>
      </c>
      <c r="E167" s="203" t="s">
        <v>258</v>
      </c>
      <c r="F167" s="204" t="s">
        <v>259</v>
      </c>
      <c r="G167" s="205" t="s">
        <v>120</v>
      </c>
      <c r="H167" s="206">
        <v>12</v>
      </c>
      <c r="I167" s="207"/>
      <c r="J167" s="208">
        <f>ROUND(I167*H167,2)</f>
        <v>0</v>
      </c>
      <c r="K167" s="204" t="s">
        <v>121</v>
      </c>
      <c r="L167" s="46"/>
      <c r="M167" s="209" t="s">
        <v>19</v>
      </c>
      <c r="N167" s="210" t="s">
        <v>43</v>
      </c>
      <c r="O167" s="86"/>
      <c r="P167" s="211">
        <f>O167*H167</f>
        <v>0</v>
      </c>
      <c r="Q167" s="211">
        <v>0</v>
      </c>
      <c r="R167" s="211">
        <f>Q167*H167</f>
        <v>0</v>
      </c>
      <c r="S167" s="211">
        <v>0</v>
      </c>
      <c r="T167" s="212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3" t="s">
        <v>122</v>
      </c>
      <c r="AT167" s="213" t="s">
        <v>117</v>
      </c>
      <c r="AU167" s="213" t="s">
        <v>82</v>
      </c>
      <c r="AY167" s="19" t="s">
        <v>115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19" t="s">
        <v>80</v>
      </c>
      <c r="BK167" s="214">
        <f>ROUND(I167*H167,2)</f>
        <v>0</v>
      </c>
      <c r="BL167" s="19" t="s">
        <v>122</v>
      </c>
      <c r="BM167" s="213" t="s">
        <v>260</v>
      </c>
    </row>
    <row r="168" s="2" customFormat="1">
      <c r="A168" s="40"/>
      <c r="B168" s="41"/>
      <c r="C168" s="42"/>
      <c r="D168" s="215" t="s">
        <v>124</v>
      </c>
      <c r="E168" s="42"/>
      <c r="F168" s="216" t="s">
        <v>261</v>
      </c>
      <c r="G168" s="42"/>
      <c r="H168" s="42"/>
      <c r="I168" s="217"/>
      <c r="J168" s="42"/>
      <c r="K168" s="42"/>
      <c r="L168" s="46"/>
      <c r="M168" s="218"/>
      <c r="N168" s="219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124</v>
      </c>
      <c r="AU168" s="19" t="s">
        <v>82</v>
      </c>
    </row>
    <row r="169" s="13" customFormat="1">
      <c r="A169" s="13"/>
      <c r="B169" s="220"/>
      <c r="C169" s="221"/>
      <c r="D169" s="222" t="s">
        <v>130</v>
      </c>
      <c r="E169" s="223" t="s">
        <v>19</v>
      </c>
      <c r="F169" s="224" t="s">
        <v>262</v>
      </c>
      <c r="G169" s="221"/>
      <c r="H169" s="223" t="s">
        <v>19</v>
      </c>
      <c r="I169" s="225"/>
      <c r="J169" s="221"/>
      <c r="K169" s="221"/>
      <c r="L169" s="226"/>
      <c r="M169" s="227"/>
      <c r="N169" s="228"/>
      <c r="O169" s="228"/>
      <c r="P169" s="228"/>
      <c r="Q169" s="228"/>
      <c r="R169" s="228"/>
      <c r="S169" s="228"/>
      <c r="T169" s="22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0" t="s">
        <v>130</v>
      </c>
      <c r="AU169" s="230" t="s">
        <v>82</v>
      </c>
      <c r="AV169" s="13" t="s">
        <v>80</v>
      </c>
      <c r="AW169" s="13" t="s">
        <v>33</v>
      </c>
      <c r="AX169" s="13" t="s">
        <v>72</v>
      </c>
      <c r="AY169" s="230" t="s">
        <v>115</v>
      </c>
    </row>
    <row r="170" s="14" customFormat="1">
      <c r="A170" s="14"/>
      <c r="B170" s="231"/>
      <c r="C170" s="232"/>
      <c r="D170" s="222" t="s">
        <v>130</v>
      </c>
      <c r="E170" s="233" t="s">
        <v>19</v>
      </c>
      <c r="F170" s="234" t="s">
        <v>8</v>
      </c>
      <c r="G170" s="232"/>
      <c r="H170" s="235">
        <v>12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1" t="s">
        <v>130</v>
      </c>
      <c r="AU170" s="241" t="s">
        <v>82</v>
      </c>
      <c r="AV170" s="14" t="s">
        <v>82</v>
      </c>
      <c r="AW170" s="14" t="s">
        <v>33</v>
      </c>
      <c r="AX170" s="14" t="s">
        <v>80</v>
      </c>
      <c r="AY170" s="241" t="s">
        <v>115</v>
      </c>
    </row>
    <row r="171" s="2" customFormat="1" ht="21.75" customHeight="1">
      <c r="A171" s="40"/>
      <c r="B171" s="41"/>
      <c r="C171" s="202" t="s">
        <v>263</v>
      </c>
      <c r="D171" s="202" t="s">
        <v>117</v>
      </c>
      <c r="E171" s="203" t="s">
        <v>264</v>
      </c>
      <c r="F171" s="204" t="s">
        <v>265</v>
      </c>
      <c r="G171" s="205" t="s">
        <v>120</v>
      </c>
      <c r="H171" s="206">
        <v>31</v>
      </c>
      <c r="I171" s="207"/>
      <c r="J171" s="208">
        <f>ROUND(I171*H171,2)</f>
        <v>0</v>
      </c>
      <c r="K171" s="204" t="s">
        <v>121</v>
      </c>
      <c r="L171" s="46"/>
      <c r="M171" s="209" t="s">
        <v>19</v>
      </c>
      <c r="N171" s="210" t="s">
        <v>43</v>
      </c>
      <c r="O171" s="86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3" t="s">
        <v>122</v>
      </c>
      <c r="AT171" s="213" t="s">
        <v>117</v>
      </c>
      <c r="AU171" s="213" t="s">
        <v>82</v>
      </c>
      <c r="AY171" s="19" t="s">
        <v>115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19" t="s">
        <v>80</v>
      </c>
      <c r="BK171" s="214">
        <f>ROUND(I171*H171,2)</f>
        <v>0</v>
      </c>
      <c r="BL171" s="19" t="s">
        <v>122</v>
      </c>
      <c r="BM171" s="213" t="s">
        <v>266</v>
      </c>
    </row>
    <row r="172" s="2" customFormat="1">
      <c r="A172" s="40"/>
      <c r="B172" s="41"/>
      <c r="C172" s="42"/>
      <c r="D172" s="215" t="s">
        <v>124</v>
      </c>
      <c r="E172" s="42"/>
      <c r="F172" s="216" t="s">
        <v>267</v>
      </c>
      <c r="G172" s="42"/>
      <c r="H172" s="42"/>
      <c r="I172" s="217"/>
      <c r="J172" s="42"/>
      <c r="K172" s="42"/>
      <c r="L172" s="46"/>
      <c r="M172" s="218"/>
      <c r="N172" s="219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124</v>
      </c>
      <c r="AU172" s="19" t="s">
        <v>82</v>
      </c>
    </row>
    <row r="173" s="13" customFormat="1">
      <c r="A173" s="13"/>
      <c r="B173" s="220"/>
      <c r="C173" s="221"/>
      <c r="D173" s="222" t="s">
        <v>130</v>
      </c>
      <c r="E173" s="223" t="s">
        <v>19</v>
      </c>
      <c r="F173" s="224" t="s">
        <v>268</v>
      </c>
      <c r="G173" s="221"/>
      <c r="H173" s="223" t="s">
        <v>19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0" t="s">
        <v>130</v>
      </c>
      <c r="AU173" s="230" t="s">
        <v>82</v>
      </c>
      <c r="AV173" s="13" t="s">
        <v>80</v>
      </c>
      <c r="AW173" s="13" t="s">
        <v>33</v>
      </c>
      <c r="AX173" s="13" t="s">
        <v>72</v>
      </c>
      <c r="AY173" s="230" t="s">
        <v>115</v>
      </c>
    </row>
    <row r="174" s="14" customFormat="1">
      <c r="A174" s="14"/>
      <c r="B174" s="231"/>
      <c r="C174" s="232"/>
      <c r="D174" s="222" t="s">
        <v>130</v>
      </c>
      <c r="E174" s="233" t="s">
        <v>19</v>
      </c>
      <c r="F174" s="234" t="s">
        <v>269</v>
      </c>
      <c r="G174" s="232"/>
      <c r="H174" s="235">
        <v>31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1" t="s">
        <v>130</v>
      </c>
      <c r="AU174" s="241" t="s">
        <v>82</v>
      </c>
      <c r="AV174" s="14" t="s">
        <v>82</v>
      </c>
      <c r="AW174" s="14" t="s">
        <v>33</v>
      </c>
      <c r="AX174" s="14" t="s">
        <v>80</v>
      </c>
      <c r="AY174" s="241" t="s">
        <v>115</v>
      </c>
    </row>
    <row r="175" s="2" customFormat="1" ht="24.15" customHeight="1">
      <c r="A175" s="40"/>
      <c r="B175" s="41"/>
      <c r="C175" s="202" t="s">
        <v>270</v>
      </c>
      <c r="D175" s="202" t="s">
        <v>117</v>
      </c>
      <c r="E175" s="203" t="s">
        <v>271</v>
      </c>
      <c r="F175" s="204" t="s">
        <v>272</v>
      </c>
      <c r="G175" s="205" t="s">
        <v>120</v>
      </c>
      <c r="H175" s="206">
        <v>12</v>
      </c>
      <c r="I175" s="207"/>
      <c r="J175" s="208">
        <f>ROUND(I175*H175,2)</f>
        <v>0</v>
      </c>
      <c r="K175" s="204" t="s">
        <v>121</v>
      </c>
      <c r="L175" s="46"/>
      <c r="M175" s="209" t="s">
        <v>19</v>
      </c>
      <c r="N175" s="210" t="s">
        <v>43</v>
      </c>
      <c r="O175" s="86"/>
      <c r="P175" s="211">
        <f>O175*H175</f>
        <v>0</v>
      </c>
      <c r="Q175" s="211">
        <v>0</v>
      </c>
      <c r="R175" s="211">
        <f>Q175*H175</f>
        <v>0</v>
      </c>
      <c r="S175" s="211">
        <v>0</v>
      </c>
      <c r="T175" s="212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3" t="s">
        <v>122</v>
      </c>
      <c r="AT175" s="213" t="s">
        <v>117</v>
      </c>
      <c r="AU175" s="213" t="s">
        <v>82</v>
      </c>
      <c r="AY175" s="19" t="s">
        <v>115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9" t="s">
        <v>80</v>
      </c>
      <c r="BK175" s="214">
        <f>ROUND(I175*H175,2)</f>
        <v>0</v>
      </c>
      <c r="BL175" s="19" t="s">
        <v>122</v>
      </c>
      <c r="BM175" s="213" t="s">
        <v>273</v>
      </c>
    </row>
    <row r="176" s="2" customFormat="1">
      <c r="A176" s="40"/>
      <c r="B176" s="41"/>
      <c r="C176" s="42"/>
      <c r="D176" s="215" t="s">
        <v>124</v>
      </c>
      <c r="E176" s="42"/>
      <c r="F176" s="216" t="s">
        <v>274</v>
      </c>
      <c r="G176" s="42"/>
      <c r="H176" s="42"/>
      <c r="I176" s="217"/>
      <c r="J176" s="42"/>
      <c r="K176" s="42"/>
      <c r="L176" s="46"/>
      <c r="M176" s="218"/>
      <c r="N176" s="219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124</v>
      </c>
      <c r="AU176" s="19" t="s">
        <v>82</v>
      </c>
    </row>
    <row r="177" s="13" customFormat="1">
      <c r="A177" s="13"/>
      <c r="B177" s="220"/>
      <c r="C177" s="221"/>
      <c r="D177" s="222" t="s">
        <v>130</v>
      </c>
      <c r="E177" s="223" t="s">
        <v>19</v>
      </c>
      <c r="F177" s="224" t="s">
        <v>262</v>
      </c>
      <c r="G177" s="221"/>
      <c r="H177" s="223" t="s">
        <v>19</v>
      </c>
      <c r="I177" s="225"/>
      <c r="J177" s="221"/>
      <c r="K177" s="221"/>
      <c r="L177" s="226"/>
      <c r="M177" s="227"/>
      <c r="N177" s="228"/>
      <c r="O177" s="228"/>
      <c r="P177" s="228"/>
      <c r="Q177" s="228"/>
      <c r="R177" s="228"/>
      <c r="S177" s="228"/>
      <c r="T177" s="22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0" t="s">
        <v>130</v>
      </c>
      <c r="AU177" s="230" t="s">
        <v>82</v>
      </c>
      <c r="AV177" s="13" t="s">
        <v>80</v>
      </c>
      <c r="AW177" s="13" t="s">
        <v>33</v>
      </c>
      <c r="AX177" s="13" t="s">
        <v>72</v>
      </c>
      <c r="AY177" s="230" t="s">
        <v>115</v>
      </c>
    </row>
    <row r="178" s="14" customFormat="1">
      <c r="A178" s="14"/>
      <c r="B178" s="231"/>
      <c r="C178" s="232"/>
      <c r="D178" s="222" t="s">
        <v>130</v>
      </c>
      <c r="E178" s="233" t="s">
        <v>19</v>
      </c>
      <c r="F178" s="234" t="s">
        <v>8</v>
      </c>
      <c r="G178" s="232"/>
      <c r="H178" s="235">
        <v>12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1" t="s">
        <v>130</v>
      </c>
      <c r="AU178" s="241" t="s">
        <v>82</v>
      </c>
      <c r="AV178" s="14" t="s">
        <v>82</v>
      </c>
      <c r="AW178" s="14" t="s">
        <v>33</v>
      </c>
      <c r="AX178" s="14" t="s">
        <v>80</v>
      </c>
      <c r="AY178" s="241" t="s">
        <v>115</v>
      </c>
    </row>
    <row r="179" s="2" customFormat="1" ht="24.15" customHeight="1">
      <c r="A179" s="40"/>
      <c r="B179" s="41"/>
      <c r="C179" s="202" t="s">
        <v>275</v>
      </c>
      <c r="D179" s="202" t="s">
        <v>117</v>
      </c>
      <c r="E179" s="203" t="s">
        <v>276</v>
      </c>
      <c r="F179" s="204" t="s">
        <v>277</v>
      </c>
      <c r="G179" s="205" t="s">
        <v>120</v>
      </c>
      <c r="H179" s="206">
        <v>2</v>
      </c>
      <c r="I179" s="207"/>
      <c r="J179" s="208">
        <f>ROUND(I179*H179,2)</f>
        <v>0</v>
      </c>
      <c r="K179" s="204" t="s">
        <v>121</v>
      </c>
      <c r="L179" s="46"/>
      <c r="M179" s="209" t="s">
        <v>19</v>
      </c>
      <c r="N179" s="210" t="s">
        <v>43</v>
      </c>
      <c r="O179" s="86"/>
      <c r="P179" s="211">
        <f>O179*H179</f>
        <v>0</v>
      </c>
      <c r="Q179" s="211">
        <v>0</v>
      </c>
      <c r="R179" s="211">
        <f>Q179*H179</f>
        <v>0</v>
      </c>
      <c r="S179" s="211">
        <v>0</v>
      </c>
      <c r="T179" s="212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3" t="s">
        <v>122</v>
      </c>
      <c r="AT179" s="213" t="s">
        <v>117</v>
      </c>
      <c r="AU179" s="213" t="s">
        <v>82</v>
      </c>
      <c r="AY179" s="19" t="s">
        <v>115</v>
      </c>
      <c r="BE179" s="214">
        <f>IF(N179="základní",J179,0)</f>
        <v>0</v>
      </c>
      <c r="BF179" s="214">
        <f>IF(N179="snížená",J179,0)</f>
        <v>0</v>
      </c>
      <c r="BG179" s="214">
        <f>IF(N179="zákl. přenesená",J179,0)</f>
        <v>0</v>
      </c>
      <c r="BH179" s="214">
        <f>IF(N179="sníž. přenesená",J179,0)</f>
        <v>0</v>
      </c>
      <c r="BI179" s="214">
        <f>IF(N179="nulová",J179,0)</f>
        <v>0</v>
      </c>
      <c r="BJ179" s="19" t="s">
        <v>80</v>
      </c>
      <c r="BK179" s="214">
        <f>ROUND(I179*H179,2)</f>
        <v>0</v>
      </c>
      <c r="BL179" s="19" t="s">
        <v>122</v>
      </c>
      <c r="BM179" s="213" t="s">
        <v>278</v>
      </c>
    </row>
    <row r="180" s="2" customFormat="1">
      <c r="A180" s="40"/>
      <c r="B180" s="41"/>
      <c r="C180" s="42"/>
      <c r="D180" s="215" t="s">
        <v>124</v>
      </c>
      <c r="E180" s="42"/>
      <c r="F180" s="216" t="s">
        <v>279</v>
      </c>
      <c r="G180" s="42"/>
      <c r="H180" s="42"/>
      <c r="I180" s="217"/>
      <c r="J180" s="42"/>
      <c r="K180" s="42"/>
      <c r="L180" s="46"/>
      <c r="M180" s="218"/>
      <c r="N180" s="219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124</v>
      </c>
      <c r="AU180" s="19" t="s">
        <v>82</v>
      </c>
    </row>
    <row r="181" s="13" customFormat="1">
      <c r="A181" s="13"/>
      <c r="B181" s="220"/>
      <c r="C181" s="221"/>
      <c r="D181" s="222" t="s">
        <v>130</v>
      </c>
      <c r="E181" s="223" t="s">
        <v>19</v>
      </c>
      <c r="F181" s="224" t="s">
        <v>256</v>
      </c>
      <c r="G181" s="221"/>
      <c r="H181" s="223" t="s">
        <v>19</v>
      </c>
      <c r="I181" s="225"/>
      <c r="J181" s="221"/>
      <c r="K181" s="221"/>
      <c r="L181" s="226"/>
      <c r="M181" s="227"/>
      <c r="N181" s="228"/>
      <c r="O181" s="228"/>
      <c r="P181" s="228"/>
      <c r="Q181" s="228"/>
      <c r="R181" s="228"/>
      <c r="S181" s="228"/>
      <c r="T181" s="22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0" t="s">
        <v>130</v>
      </c>
      <c r="AU181" s="230" t="s">
        <v>82</v>
      </c>
      <c r="AV181" s="13" t="s">
        <v>80</v>
      </c>
      <c r="AW181" s="13" t="s">
        <v>33</v>
      </c>
      <c r="AX181" s="13" t="s">
        <v>72</v>
      </c>
      <c r="AY181" s="230" t="s">
        <v>115</v>
      </c>
    </row>
    <row r="182" s="14" customFormat="1">
      <c r="A182" s="14"/>
      <c r="B182" s="231"/>
      <c r="C182" s="232"/>
      <c r="D182" s="222" t="s">
        <v>130</v>
      </c>
      <c r="E182" s="233" t="s">
        <v>19</v>
      </c>
      <c r="F182" s="234" t="s">
        <v>82</v>
      </c>
      <c r="G182" s="232"/>
      <c r="H182" s="235">
        <v>2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130</v>
      </c>
      <c r="AU182" s="241" t="s">
        <v>82</v>
      </c>
      <c r="AV182" s="14" t="s">
        <v>82</v>
      </c>
      <c r="AW182" s="14" t="s">
        <v>33</v>
      </c>
      <c r="AX182" s="14" t="s">
        <v>80</v>
      </c>
      <c r="AY182" s="241" t="s">
        <v>115</v>
      </c>
    </row>
    <row r="183" s="2" customFormat="1" ht="16.5" customHeight="1">
      <c r="A183" s="40"/>
      <c r="B183" s="41"/>
      <c r="C183" s="202" t="s">
        <v>280</v>
      </c>
      <c r="D183" s="202" t="s">
        <v>117</v>
      </c>
      <c r="E183" s="203" t="s">
        <v>281</v>
      </c>
      <c r="F183" s="204" t="s">
        <v>282</v>
      </c>
      <c r="G183" s="205" t="s">
        <v>120</v>
      </c>
      <c r="H183" s="206">
        <v>2</v>
      </c>
      <c r="I183" s="207"/>
      <c r="J183" s="208">
        <f>ROUND(I183*H183,2)</f>
        <v>0</v>
      </c>
      <c r="K183" s="204" t="s">
        <v>121</v>
      </c>
      <c r="L183" s="46"/>
      <c r="M183" s="209" t="s">
        <v>19</v>
      </c>
      <c r="N183" s="210" t="s">
        <v>43</v>
      </c>
      <c r="O183" s="86"/>
      <c r="P183" s="211">
        <f>O183*H183</f>
        <v>0</v>
      </c>
      <c r="Q183" s="211">
        <v>0</v>
      </c>
      <c r="R183" s="211">
        <f>Q183*H183</f>
        <v>0</v>
      </c>
      <c r="S183" s="211">
        <v>0</v>
      </c>
      <c r="T183" s="212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3" t="s">
        <v>122</v>
      </c>
      <c r="AT183" s="213" t="s">
        <v>117</v>
      </c>
      <c r="AU183" s="213" t="s">
        <v>82</v>
      </c>
      <c r="AY183" s="19" t="s">
        <v>115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9" t="s">
        <v>80</v>
      </c>
      <c r="BK183" s="214">
        <f>ROUND(I183*H183,2)</f>
        <v>0</v>
      </c>
      <c r="BL183" s="19" t="s">
        <v>122</v>
      </c>
      <c r="BM183" s="213" t="s">
        <v>283</v>
      </c>
    </row>
    <row r="184" s="2" customFormat="1">
      <c r="A184" s="40"/>
      <c r="B184" s="41"/>
      <c r="C184" s="42"/>
      <c r="D184" s="215" t="s">
        <v>124</v>
      </c>
      <c r="E184" s="42"/>
      <c r="F184" s="216" t="s">
        <v>284</v>
      </c>
      <c r="G184" s="42"/>
      <c r="H184" s="42"/>
      <c r="I184" s="217"/>
      <c r="J184" s="42"/>
      <c r="K184" s="42"/>
      <c r="L184" s="46"/>
      <c r="M184" s="218"/>
      <c r="N184" s="219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124</v>
      </c>
      <c r="AU184" s="19" t="s">
        <v>82</v>
      </c>
    </row>
    <row r="185" s="13" customFormat="1">
      <c r="A185" s="13"/>
      <c r="B185" s="220"/>
      <c r="C185" s="221"/>
      <c r="D185" s="222" t="s">
        <v>130</v>
      </c>
      <c r="E185" s="223" t="s">
        <v>19</v>
      </c>
      <c r="F185" s="224" t="s">
        <v>256</v>
      </c>
      <c r="G185" s="221"/>
      <c r="H185" s="223" t="s">
        <v>19</v>
      </c>
      <c r="I185" s="225"/>
      <c r="J185" s="221"/>
      <c r="K185" s="221"/>
      <c r="L185" s="226"/>
      <c r="M185" s="227"/>
      <c r="N185" s="228"/>
      <c r="O185" s="228"/>
      <c r="P185" s="228"/>
      <c r="Q185" s="228"/>
      <c r="R185" s="228"/>
      <c r="S185" s="228"/>
      <c r="T185" s="22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0" t="s">
        <v>130</v>
      </c>
      <c r="AU185" s="230" t="s">
        <v>82</v>
      </c>
      <c r="AV185" s="13" t="s">
        <v>80</v>
      </c>
      <c r="AW185" s="13" t="s">
        <v>33</v>
      </c>
      <c r="AX185" s="13" t="s">
        <v>72</v>
      </c>
      <c r="AY185" s="230" t="s">
        <v>115</v>
      </c>
    </row>
    <row r="186" s="14" customFormat="1">
      <c r="A186" s="14"/>
      <c r="B186" s="231"/>
      <c r="C186" s="232"/>
      <c r="D186" s="222" t="s">
        <v>130</v>
      </c>
      <c r="E186" s="233" t="s">
        <v>19</v>
      </c>
      <c r="F186" s="234" t="s">
        <v>82</v>
      </c>
      <c r="G186" s="232"/>
      <c r="H186" s="235">
        <v>2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1" t="s">
        <v>130</v>
      </c>
      <c r="AU186" s="241" t="s">
        <v>82</v>
      </c>
      <c r="AV186" s="14" t="s">
        <v>82</v>
      </c>
      <c r="AW186" s="14" t="s">
        <v>33</v>
      </c>
      <c r="AX186" s="14" t="s">
        <v>80</v>
      </c>
      <c r="AY186" s="241" t="s">
        <v>115</v>
      </c>
    </row>
    <row r="187" s="2" customFormat="1" ht="16.5" customHeight="1">
      <c r="A187" s="40"/>
      <c r="B187" s="41"/>
      <c r="C187" s="202" t="s">
        <v>285</v>
      </c>
      <c r="D187" s="202" t="s">
        <v>117</v>
      </c>
      <c r="E187" s="203" t="s">
        <v>286</v>
      </c>
      <c r="F187" s="204" t="s">
        <v>287</v>
      </c>
      <c r="G187" s="205" t="s">
        <v>120</v>
      </c>
      <c r="H187" s="206">
        <v>2</v>
      </c>
      <c r="I187" s="207"/>
      <c r="J187" s="208">
        <f>ROUND(I187*H187,2)</f>
        <v>0</v>
      </c>
      <c r="K187" s="204" t="s">
        <v>121</v>
      </c>
      <c r="L187" s="46"/>
      <c r="M187" s="209" t="s">
        <v>19</v>
      </c>
      <c r="N187" s="210" t="s">
        <v>43</v>
      </c>
      <c r="O187" s="86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3" t="s">
        <v>122</v>
      </c>
      <c r="AT187" s="213" t="s">
        <v>117</v>
      </c>
      <c r="AU187" s="213" t="s">
        <v>82</v>
      </c>
      <c r="AY187" s="19" t="s">
        <v>115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9" t="s">
        <v>80</v>
      </c>
      <c r="BK187" s="214">
        <f>ROUND(I187*H187,2)</f>
        <v>0</v>
      </c>
      <c r="BL187" s="19" t="s">
        <v>122</v>
      </c>
      <c r="BM187" s="213" t="s">
        <v>288</v>
      </c>
    </row>
    <row r="188" s="2" customFormat="1">
      <c r="A188" s="40"/>
      <c r="B188" s="41"/>
      <c r="C188" s="42"/>
      <c r="D188" s="215" t="s">
        <v>124</v>
      </c>
      <c r="E188" s="42"/>
      <c r="F188" s="216" t="s">
        <v>289</v>
      </c>
      <c r="G188" s="42"/>
      <c r="H188" s="42"/>
      <c r="I188" s="217"/>
      <c r="J188" s="42"/>
      <c r="K188" s="42"/>
      <c r="L188" s="46"/>
      <c r="M188" s="218"/>
      <c r="N188" s="219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124</v>
      </c>
      <c r="AU188" s="19" t="s">
        <v>82</v>
      </c>
    </row>
    <row r="189" s="13" customFormat="1">
      <c r="A189" s="13"/>
      <c r="B189" s="220"/>
      <c r="C189" s="221"/>
      <c r="D189" s="222" t="s">
        <v>130</v>
      </c>
      <c r="E189" s="223" t="s">
        <v>19</v>
      </c>
      <c r="F189" s="224" t="s">
        <v>256</v>
      </c>
      <c r="G189" s="221"/>
      <c r="H189" s="223" t="s">
        <v>19</v>
      </c>
      <c r="I189" s="225"/>
      <c r="J189" s="221"/>
      <c r="K189" s="221"/>
      <c r="L189" s="226"/>
      <c r="M189" s="227"/>
      <c r="N189" s="228"/>
      <c r="O189" s="228"/>
      <c r="P189" s="228"/>
      <c r="Q189" s="228"/>
      <c r="R189" s="228"/>
      <c r="S189" s="228"/>
      <c r="T189" s="22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0" t="s">
        <v>130</v>
      </c>
      <c r="AU189" s="230" t="s">
        <v>82</v>
      </c>
      <c r="AV189" s="13" t="s">
        <v>80</v>
      </c>
      <c r="AW189" s="13" t="s">
        <v>33</v>
      </c>
      <c r="AX189" s="13" t="s">
        <v>72</v>
      </c>
      <c r="AY189" s="230" t="s">
        <v>115</v>
      </c>
    </row>
    <row r="190" s="14" customFormat="1">
      <c r="A190" s="14"/>
      <c r="B190" s="231"/>
      <c r="C190" s="232"/>
      <c r="D190" s="222" t="s">
        <v>130</v>
      </c>
      <c r="E190" s="233" t="s">
        <v>19</v>
      </c>
      <c r="F190" s="234" t="s">
        <v>82</v>
      </c>
      <c r="G190" s="232"/>
      <c r="H190" s="235">
        <v>2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1" t="s">
        <v>130</v>
      </c>
      <c r="AU190" s="241" t="s">
        <v>82</v>
      </c>
      <c r="AV190" s="14" t="s">
        <v>82</v>
      </c>
      <c r="AW190" s="14" t="s">
        <v>33</v>
      </c>
      <c r="AX190" s="14" t="s">
        <v>80</v>
      </c>
      <c r="AY190" s="241" t="s">
        <v>115</v>
      </c>
    </row>
    <row r="191" s="2" customFormat="1" ht="24.15" customHeight="1">
      <c r="A191" s="40"/>
      <c r="B191" s="41"/>
      <c r="C191" s="202" t="s">
        <v>269</v>
      </c>
      <c r="D191" s="202" t="s">
        <v>117</v>
      </c>
      <c r="E191" s="203" t="s">
        <v>290</v>
      </c>
      <c r="F191" s="204" t="s">
        <v>291</v>
      </c>
      <c r="G191" s="205" t="s">
        <v>120</v>
      </c>
      <c r="H191" s="206">
        <v>12</v>
      </c>
      <c r="I191" s="207"/>
      <c r="J191" s="208">
        <f>ROUND(I191*H191,2)</f>
        <v>0</v>
      </c>
      <c r="K191" s="204" t="s">
        <v>121</v>
      </c>
      <c r="L191" s="46"/>
      <c r="M191" s="209" t="s">
        <v>19</v>
      </c>
      <c r="N191" s="210" t="s">
        <v>43</v>
      </c>
      <c r="O191" s="86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122</v>
      </c>
      <c r="AT191" s="213" t="s">
        <v>117</v>
      </c>
      <c r="AU191" s="213" t="s">
        <v>82</v>
      </c>
      <c r="AY191" s="19" t="s">
        <v>115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9" t="s">
        <v>80</v>
      </c>
      <c r="BK191" s="214">
        <f>ROUND(I191*H191,2)</f>
        <v>0</v>
      </c>
      <c r="BL191" s="19" t="s">
        <v>122</v>
      </c>
      <c r="BM191" s="213" t="s">
        <v>292</v>
      </c>
    </row>
    <row r="192" s="2" customFormat="1">
      <c r="A192" s="40"/>
      <c r="B192" s="41"/>
      <c r="C192" s="42"/>
      <c r="D192" s="215" t="s">
        <v>124</v>
      </c>
      <c r="E192" s="42"/>
      <c r="F192" s="216" t="s">
        <v>293</v>
      </c>
      <c r="G192" s="42"/>
      <c r="H192" s="42"/>
      <c r="I192" s="217"/>
      <c r="J192" s="42"/>
      <c r="K192" s="42"/>
      <c r="L192" s="46"/>
      <c r="M192" s="218"/>
      <c r="N192" s="219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124</v>
      </c>
      <c r="AU192" s="19" t="s">
        <v>82</v>
      </c>
    </row>
    <row r="193" s="13" customFormat="1">
      <c r="A193" s="13"/>
      <c r="B193" s="220"/>
      <c r="C193" s="221"/>
      <c r="D193" s="222" t="s">
        <v>130</v>
      </c>
      <c r="E193" s="223" t="s">
        <v>19</v>
      </c>
      <c r="F193" s="224" t="s">
        <v>262</v>
      </c>
      <c r="G193" s="221"/>
      <c r="H193" s="223" t="s">
        <v>19</v>
      </c>
      <c r="I193" s="225"/>
      <c r="J193" s="221"/>
      <c r="K193" s="221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130</v>
      </c>
      <c r="AU193" s="230" t="s">
        <v>82</v>
      </c>
      <c r="AV193" s="13" t="s">
        <v>80</v>
      </c>
      <c r="AW193" s="13" t="s">
        <v>33</v>
      </c>
      <c r="AX193" s="13" t="s">
        <v>72</v>
      </c>
      <c r="AY193" s="230" t="s">
        <v>115</v>
      </c>
    </row>
    <row r="194" s="14" customFormat="1">
      <c r="A194" s="14"/>
      <c r="B194" s="231"/>
      <c r="C194" s="232"/>
      <c r="D194" s="222" t="s">
        <v>130</v>
      </c>
      <c r="E194" s="233" t="s">
        <v>19</v>
      </c>
      <c r="F194" s="234" t="s">
        <v>8</v>
      </c>
      <c r="G194" s="232"/>
      <c r="H194" s="235">
        <v>12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1" t="s">
        <v>130</v>
      </c>
      <c r="AU194" s="241" t="s">
        <v>82</v>
      </c>
      <c r="AV194" s="14" t="s">
        <v>82</v>
      </c>
      <c r="AW194" s="14" t="s">
        <v>33</v>
      </c>
      <c r="AX194" s="14" t="s">
        <v>80</v>
      </c>
      <c r="AY194" s="241" t="s">
        <v>115</v>
      </c>
    </row>
    <row r="195" s="2" customFormat="1" ht="24.15" customHeight="1">
      <c r="A195" s="40"/>
      <c r="B195" s="41"/>
      <c r="C195" s="202" t="s">
        <v>294</v>
      </c>
      <c r="D195" s="202" t="s">
        <v>117</v>
      </c>
      <c r="E195" s="203" t="s">
        <v>295</v>
      </c>
      <c r="F195" s="204" t="s">
        <v>296</v>
      </c>
      <c r="G195" s="205" t="s">
        <v>120</v>
      </c>
      <c r="H195" s="206">
        <v>2</v>
      </c>
      <c r="I195" s="207"/>
      <c r="J195" s="208">
        <f>ROUND(I195*H195,2)</f>
        <v>0</v>
      </c>
      <c r="K195" s="204" t="s">
        <v>121</v>
      </c>
      <c r="L195" s="46"/>
      <c r="M195" s="209" t="s">
        <v>19</v>
      </c>
      <c r="N195" s="210" t="s">
        <v>43</v>
      </c>
      <c r="O195" s="86"/>
      <c r="P195" s="211">
        <f>O195*H195</f>
        <v>0</v>
      </c>
      <c r="Q195" s="211">
        <v>0</v>
      </c>
      <c r="R195" s="211">
        <f>Q195*H195</f>
        <v>0</v>
      </c>
      <c r="S195" s="211">
        <v>0</v>
      </c>
      <c r="T195" s="212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3" t="s">
        <v>122</v>
      </c>
      <c r="AT195" s="213" t="s">
        <v>117</v>
      </c>
      <c r="AU195" s="213" t="s">
        <v>82</v>
      </c>
      <c r="AY195" s="19" t="s">
        <v>115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9" t="s">
        <v>80</v>
      </c>
      <c r="BK195" s="214">
        <f>ROUND(I195*H195,2)</f>
        <v>0</v>
      </c>
      <c r="BL195" s="19" t="s">
        <v>122</v>
      </c>
      <c r="BM195" s="213" t="s">
        <v>297</v>
      </c>
    </row>
    <row r="196" s="2" customFormat="1">
      <c r="A196" s="40"/>
      <c r="B196" s="41"/>
      <c r="C196" s="42"/>
      <c r="D196" s="215" t="s">
        <v>124</v>
      </c>
      <c r="E196" s="42"/>
      <c r="F196" s="216" t="s">
        <v>298</v>
      </c>
      <c r="G196" s="42"/>
      <c r="H196" s="42"/>
      <c r="I196" s="217"/>
      <c r="J196" s="42"/>
      <c r="K196" s="42"/>
      <c r="L196" s="46"/>
      <c r="M196" s="218"/>
      <c r="N196" s="219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124</v>
      </c>
      <c r="AU196" s="19" t="s">
        <v>82</v>
      </c>
    </row>
    <row r="197" s="13" customFormat="1">
      <c r="A197" s="13"/>
      <c r="B197" s="220"/>
      <c r="C197" s="221"/>
      <c r="D197" s="222" t="s">
        <v>130</v>
      </c>
      <c r="E197" s="223" t="s">
        <v>19</v>
      </c>
      <c r="F197" s="224" t="s">
        <v>256</v>
      </c>
      <c r="G197" s="221"/>
      <c r="H197" s="223" t="s">
        <v>19</v>
      </c>
      <c r="I197" s="225"/>
      <c r="J197" s="221"/>
      <c r="K197" s="221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130</v>
      </c>
      <c r="AU197" s="230" t="s">
        <v>82</v>
      </c>
      <c r="AV197" s="13" t="s">
        <v>80</v>
      </c>
      <c r="AW197" s="13" t="s">
        <v>33</v>
      </c>
      <c r="AX197" s="13" t="s">
        <v>72</v>
      </c>
      <c r="AY197" s="230" t="s">
        <v>115</v>
      </c>
    </row>
    <row r="198" s="14" customFormat="1">
      <c r="A198" s="14"/>
      <c r="B198" s="231"/>
      <c r="C198" s="232"/>
      <c r="D198" s="222" t="s">
        <v>130</v>
      </c>
      <c r="E198" s="233" t="s">
        <v>19</v>
      </c>
      <c r="F198" s="234" t="s">
        <v>82</v>
      </c>
      <c r="G198" s="232"/>
      <c r="H198" s="235">
        <v>2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1" t="s">
        <v>130</v>
      </c>
      <c r="AU198" s="241" t="s">
        <v>82</v>
      </c>
      <c r="AV198" s="14" t="s">
        <v>82</v>
      </c>
      <c r="AW198" s="14" t="s">
        <v>33</v>
      </c>
      <c r="AX198" s="14" t="s">
        <v>80</v>
      </c>
      <c r="AY198" s="241" t="s">
        <v>115</v>
      </c>
    </row>
    <row r="199" s="2" customFormat="1" ht="44.25" customHeight="1">
      <c r="A199" s="40"/>
      <c r="B199" s="41"/>
      <c r="C199" s="202" t="s">
        <v>299</v>
      </c>
      <c r="D199" s="202" t="s">
        <v>117</v>
      </c>
      <c r="E199" s="203" t="s">
        <v>300</v>
      </c>
      <c r="F199" s="204" t="s">
        <v>301</v>
      </c>
      <c r="G199" s="205" t="s">
        <v>120</v>
      </c>
      <c r="H199" s="206">
        <v>31</v>
      </c>
      <c r="I199" s="207"/>
      <c r="J199" s="208">
        <f>ROUND(I199*H199,2)</f>
        <v>0</v>
      </c>
      <c r="K199" s="204" t="s">
        <v>121</v>
      </c>
      <c r="L199" s="46"/>
      <c r="M199" s="209" t="s">
        <v>19</v>
      </c>
      <c r="N199" s="210" t="s">
        <v>43</v>
      </c>
      <c r="O199" s="86"/>
      <c r="P199" s="211">
        <f>O199*H199</f>
        <v>0</v>
      </c>
      <c r="Q199" s="211">
        <v>0.11162</v>
      </c>
      <c r="R199" s="211">
        <f>Q199*H199</f>
        <v>3.4602200000000001</v>
      </c>
      <c r="S199" s="211">
        <v>0</v>
      </c>
      <c r="T199" s="212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3" t="s">
        <v>122</v>
      </c>
      <c r="AT199" s="213" t="s">
        <v>117</v>
      </c>
      <c r="AU199" s="213" t="s">
        <v>82</v>
      </c>
      <c r="AY199" s="19" t="s">
        <v>115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9" t="s">
        <v>80</v>
      </c>
      <c r="BK199" s="214">
        <f>ROUND(I199*H199,2)</f>
        <v>0</v>
      </c>
      <c r="BL199" s="19" t="s">
        <v>122</v>
      </c>
      <c r="BM199" s="213" t="s">
        <v>302</v>
      </c>
    </row>
    <row r="200" s="2" customFormat="1">
      <c r="A200" s="40"/>
      <c r="B200" s="41"/>
      <c r="C200" s="42"/>
      <c r="D200" s="215" t="s">
        <v>124</v>
      </c>
      <c r="E200" s="42"/>
      <c r="F200" s="216" t="s">
        <v>303</v>
      </c>
      <c r="G200" s="42"/>
      <c r="H200" s="42"/>
      <c r="I200" s="217"/>
      <c r="J200" s="42"/>
      <c r="K200" s="42"/>
      <c r="L200" s="46"/>
      <c r="M200" s="218"/>
      <c r="N200" s="219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124</v>
      </c>
      <c r="AU200" s="19" t="s">
        <v>82</v>
      </c>
    </row>
    <row r="201" s="13" customFormat="1">
      <c r="A201" s="13"/>
      <c r="B201" s="220"/>
      <c r="C201" s="221"/>
      <c r="D201" s="222" t="s">
        <v>130</v>
      </c>
      <c r="E201" s="223" t="s">
        <v>19</v>
      </c>
      <c r="F201" s="224" t="s">
        <v>268</v>
      </c>
      <c r="G201" s="221"/>
      <c r="H201" s="223" t="s">
        <v>19</v>
      </c>
      <c r="I201" s="225"/>
      <c r="J201" s="221"/>
      <c r="K201" s="221"/>
      <c r="L201" s="226"/>
      <c r="M201" s="227"/>
      <c r="N201" s="228"/>
      <c r="O201" s="228"/>
      <c r="P201" s="228"/>
      <c r="Q201" s="228"/>
      <c r="R201" s="228"/>
      <c r="S201" s="228"/>
      <c r="T201" s="22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0" t="s">
        <v>130</v>
      </c>
      <c r="AU201" s="230" t="s">
        <v>82</v>
      </c>
      <c r="AV201" s="13" t="s">
        <v>80</v>
      </c>
      <c r="AW201" s="13" t="s">
        <v>33</v>
      </c>
      <c r="AX201" s="13" t="s">
        <v>72</v>
      </c>
      <c r="AY201" s="230" t="s">
        <v>115</v>
      </c>
    </row>
    <row r="202" s="14" customFormat="1">
      <c r="A202" s="14"/>
      <c r="B202" s="231"/>
      <c r="C202" s="232"/>
      <c r="D202" s="222" t="s">
        <v>130</v>
      </c>
      <c r="E202" s="233" t="s">
        <v>19</v>
      </c>
      <c r="F202" s="234" t="s">
        <v>304</v>
      </c>
      <c r="G202" s="232"/>
      <c r="H202" s="235">
        <v>31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1" t="s">
        <v>130</v>
      </c>
      <c r="AU202" s="241" t="s">
        <v>82</v>
      </c>
      <c r="AV202" s="14" t="s">
        <v>82</v>
      </c>
      <c r="AW202" s="14" t="s">
        <v>33</v>
      </c>
      <c r="AX202" s="14" t="s">
        <v>80</v>
      </c>
      <c r="AY202" s="241" t="s">
        <v>115</v>
      </c>
    </row>
    <row r="203" s="2" customFormat="1" ht="16.5" customHeight="1">
      <c r="A203" s="40"/>
      <c r="B203" s="41"/>
      <c r="C203" s="253" t="s">
        <v>305</v>
      </c>
      <c r="D203" s="253" t="s">
        <v>228</v>
      </c>
      <c r="E203" s="254" t="s">
        <v>306</v>
      </c>
      <c r="F203" s="255" t="s">
        <v>307</v>
      </c>
      <c r="G203" s="256" t="s">
        <v>120</v>
      </c>
      <c r="H203" s="257">
        <v>30.899999999999999</v>
      </c>
      <c r="I203" s="258"/>
      <c r="J203" s="259">
        <f>ROUND(I203*H203,2)</f>
        <v>0</v>
      </c>
      <c r="K203" s="255" t="s">
        <v>121</v>
      </c>
      <c r="L203" s="260"/>
      <c r="M203" s="261" t="s">
        <v>19</v>
      </c>
      <c r="N203" s="262" t="s">
        <v>43</v>
      </c>
      <c r="O203" s="86"/>
      <c r="P203" s="211">
        <f>O203*H203</f>
        <v>0</v>
      </c>
      <c r="Q203" s="211">
        <v>0.17599999999999999</v>
      </c>
      <c r="R203" s="211">
        <f>Q203*H203</f>
        <v>5.4383999999999997</v>
      </c>
      <c r="S203" s="211">
        <v>0</v>
      </c>
      <c r="T203" s="212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3" t="s">
        <v>161</v>
      </c>
      <c r="AT203" s="213" t="s">
        <v>228</v>
      </c>
      <c r="AU203" s="213" t="s">
        <v>82</v>
      </c>
      <c r="AY203" s="19" t="s">
        <v>115</v>
      </c>
      <c r="BE203" s="214">
        <f>IF(N203="základní",J203,0)</f>
        <v>0</v>
      </c>
      <c r="BF203" s="214">
        <f>IF(N203="snížená",J203,0)</f>
        <v>0</v>
      </c>
      <c r="BG203" s="214">
        <f>IF(N203="zákl. přenesená",J203,0)</f>
        <v>0</v>
      </c>
      <c r="BH203" s="214">
        <f>IF(N203="sníž. přenesená",J203,0)</f>
        <v>0</v>
      </c>
      <c r="BI203" s="214">
        <f>IF(N203="nulová",J203,0)</f>
        <v>0</v>
      </c>
      <c r="BJ203" s="19" t="s">
        <v>80</v>
      </c>
      <c r="BK203" s="214">
        <f>ROUND(I203*H203,2)</f>
        <v>0</v>
      </c>
      <c r="BL203" s="19" t="s">
        <v>122</v>
      </c>
      <c r="BM203" s="213" t="s">
        <v>308</v>
      </c>
    </row>
    <row r="204" s="14" customFormat="1">
      <c r="A204" s="14"/>
      <c r="B204" s="231"/>
      <c r="C204" s="232"/>
      <c r="D204" s="222" t="s">
        <v>130</v>
      </c>
      <c r="E204" s="232"/>
      <c r="F204" s="234" t="s">
        <v>309</v>
      </c>
      <c r="G204" s="232"/>
      <c r="H204" s="235">
        <v>30.899999999999999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1" t="s">
        <v>130</v>
      </c>
      <c r="AU204" s="241" t="s">
        <v>82</v>
      </c>
      <c r="AV204" s="14" t="s">
        <v>82</v>
      </c>
      <c r="AW204" s="14" t="s">
        <v>4</v>
      </c>
      <c r="AX204" s="14" t="s">
        <v>80</v>
      </c>
      <c r="AY204" s="241" t="s">
        <v>115</v>
      </c>
    </row>
    <row r="205" s="2" customFormat="1" ht="16.5" customHeight="1">
      <c r="A205" s="40"/>
      <c r="B205" s="41"/>
      <c r="C205" s="253" t="s">
        <v>310</v>
      </c>
      <c r="D205" s="253" t="s">
        <v>228</v>
      </c>
      <c r="E205" s="254" t="s">
        <v>311</v>
      </c>
      <c r="F205" s="255" t="s">
        <v>312</v>
      </c>
      <c r="G205" s="256" t="s">
        <v>120</v>
      </c>
      <c r="H205" s="257">
        <v>1.03</v>
      </c>
      <c r="I205" s="258"/>
      <c r="J205" s="259">
        <f>ROUND(I205*H205,2)</f>
        <v>0</v>
      </c>
      <c r="K205" s="255" t="s">
        <v>121</v>
      </c>
      <c r="L205" s="260"/>
      <c r="M205" s="261" t="s">
        <v>19</v>
      </c>
      <c r="N205" s="262" t="s">
        <v>43</v>
      </c>
      <c r="O205" s="86"/>
      <c r="P205" s="211">
        <f>O205*H205</f>
        <v>0</v>
      </c>
      <c r="Q205" s="211">
        <v>0.17499999999999999</v>
      </c>
      <c r="R205" s="211">
        <f>Q205*H205</f>
        <v>0.18024999999999999</v>
      </c>
      <c r="S205" s="211">
        <v>0</v>
      </c>
      <c r="T205" s="212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3" t="s">
        <v>161</v>
      </c>
      <c r="AT205" s="213" t="s">
        <v>228</v>
      </c>
      <c r="AU205" s="213" t="s">
        <v>82</v>
      </c>
      <c r="AY205" s="19" t="s">
        <v>115</v>
      </c>
      <c r="BE205" s="214">
        <f>IF(N205="základní",J205,0)</f>
        <v>0</v>
      </c>
      <c r="BF205" s="214">
        <f>IF(N205="snížená",J205,0)</f>
        <v>0</v>
      </c>
      <c r="BG205" s="214">
        <f>IF(N205="zákl. přenesená",J205,0)</f>
        <v>0</v>
      </c>
      <c r="BH205" s="214">
        <f>IF(N205="sníž. přenesená",J205,0)</f>
        <v>0</v>
      </c>
      <c r="BI205" s="214">
        <f>IF(N205="nulová",J205,0)</f>
        <v>0</v>
      </c>
      <c r="BJ205" s="19" t="s">
        <v>80</v>
      </c>
      <c r="BK205" s="214">
        <f>ROUND(I205*H205,2)</f>
        <v>0</v>
      </c>
      <c r="BL205" s="19" t="s">
        <v>122</v>
      </c>
      <c r="BM205" s="213" t="s">
        <v>313</v>
      </c>
    </row>
    <row r="206" s="14" customFormat="1">
      <c r="A206" s="14"/>
      <c r="B206" s="231"/>
      <c r="C206" s="232"/>
      <c r="D206" s="222" t="s">
        <v>130</v>
      </c>
      <c r="E206" s="232"/>
      <c r="F206" s="234" t="s">
        <v>314</v>
      </c>
      <c r="G206" s="232"/>
      <c r="H206" s="235">
        <v>1.03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130</v>
      </c>
      <c r="AU206" s="241" t="s">
        <v>82</v>
      </c>
      <c r="AV206" s="14" t="s">
        <v>82</v>
      </c>
      <c r="AW206" s="14" t="s">
        <v>4</v>
      </c>
      <c r="AX206" s="14" t="s">
        <v>80</v>
      </c>
      <c r="AY206" s="241" t="s">
        <v>115</v>
      </c>
    </row>
    <row r="207" s="12" customFormat="1" ht="22.8" customHeight="1">
      <c r="A207" s="12"/>
      <c r="B207" s="186"/>
      <c r="C207" s="187"/>
      <c r="D207" s="188" t="s">
        <v>71</v>
      </c>
      <c r="E207" s="200" t="s">
        <v>166</v>
      </c>
      <c r="F207" s="200" t="s">
        <v>315</v>
      </c>
      <c r="G207" s="187"/>
      <c r="H207" s="187"/>
      <c r="I207" s="190"/>
      <c r="J207" s="201">
        <f>BK207</f>
        <v>0</v>
      </c>
      <c r="K207" s="187"/>
      <c r="L207" s="192"/>
      <c r="M207" s="193"/>
      <c r="N207" s="194"/>
      <c r="O207" s="194"/>
      <c r="P207" s="195">
        <f>SUM(P208:P256)</f>
        <v>0</v>
      </c>
      <c r="Q207" s="194"/>
      <c r="R207" s="195">
        <f>SUM(R208:R256)</f>
        <v>8.1651587999999986</v>
      </c>
      <c r="S207" s="194"/>
      <c r="T207" s="196">
        <f>SUM(T208:T256)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97" t="s">
        <v>80</v>
      </c>
      <c r="AT207" s="198" t="s">
        <v>71</v>
      </c>
      <c r="AU207" s="198" t="s">
        <v>80</v>
      </c>
      <c r="AY207" s="197" t="s">
        <v>115</v>
      </c>
      <c r="BK207" s="199">
        <f>SUM(BK208:BK256)</f>
        <v>0</v>
      </c>
    </row>
    <row r="208" s="2" customFormat="1" ht="21.75" customHeight="1">
      <c r="A208" s="40"/>
      <c r="B208" s="41"/>
      <c r="C208" s="202" t="s">
        <v>316</v>
      </c>
      <c r="D208" s="202" t="s">
        <v>117</v>
      </c>
      <c r="E208" s="203" t="s">
        <v>317</v>
      </c>
      <c r="F208" s="204" t="s">
        <v>318</v>
      </c>
      <c r="G208" s="205" t="s">
        <v>158</v>
      </c>
      <c r="H208" s="206">
        <v>10</v>
      </c>
      <c r="I208" s="207"/>
      <c r="J208" s="208">
        <f>ROUND(I208*H208,2)</f>
        <v>0</v>
      </c>
      <c r="K208" s="204" t="s">
        <v>121</v>
      </c>
      <c r="L208" s="46"/>
      <c r="M208" s="209" t="s">
        <v>19</v>
      </c>
      <c r="N208" s="210" t="s">
        <v>43</v>
      </c>
      <c r="O208" s="86"/>
      <c r="P208" s="211">
        <f>O208*H208</f>
        <v>0</v>
      </c>
      <c r="Q208" s="211">
        <v>0.00033</v>
      </c>
      <c r="R208" s="211">
        <f>Q208*H208</f>
        <v>0.0033</v>
      </c>
      <c r="S208" s="211">
        <v>0</v>
      </c>
      <c r="T208" s="212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3" t="s">
        <v>122</v>
      </c>
      <c r="AT208" s="213" t="s">
        <v>117</v>
      </c>
      <c r="AU208" s="213" t="s">
        <v>82</v>
      </c>
      <c r="AY208" s="19" t="s">
        <v>115</v>
      </c>
      <c r="BE208" s="214">
        <f>IF(N208="základní",J208,0)</f>
        <v>0</v>
      </c>
      <c r="BF208" s="214">
        <f>IF(N208="snížená",J208,0)</f>
        <v>0</v>
      </c>
      <c r="BG208" s="214">
        <f>IF(N208="zákl. přenesená",J208,0)</f>
        <v>0</v>
      </c>
      <c r="BH208" s="214">
        <f>IF(N208="sníž. přenesená",J208,0)</f>
        <v>0</v>
      </c>
      <c r="BI208" s="214">
        <f>IF(N208="nulová",J208,0)</f>
        <v>0</v>
      </c>
      <c r="BJ208" s="19" t="s">
        <v>80</v>
      </c>
      <c r="BK208" s="214">
        <f>ROUND(I208*H208,2)</f>
        <v>0</v>
      </c>
      <c r="BL208" s="19" t="s">
        <v>122</v>
      </c>
      <c r="BM208" s="213" t="s">
        <v>319</v>
      </c>
    </row>
    <row r="209" s="2" customFormat="1">
      <c r="A209" s="40"/>
      <c r="B209" s="41"/>
      <c r="C209" s="42"/>
      <c r="D209" s="215" t="s">
        <v>124</v>
      </c>
      <c r="E209" s="42"/>
      <c r="F209" s="216" t="s">
        <v>320</v>
      </c>
      <c r="G209" s="42"/>
      <c r="H209" s="42"/>
      <c r="I209" s="217"/>
      <c r="J209" s="42"/>
      <c r="K209" s="42"/>
      <c r="L209" s="46"/>
      <c r="M209" s="218"/>
      <c r="N209" s="219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124</v>
      </c>
      <c r="AU209" s="19" t="s">
        <v>82</v>
      </c>
    </row>
    <row r="210" s="14" customFormat="1">
      <c r="A210" s="14"/>
      <c r="B210" s="231"/>
      <c r="C210" s="232"/>
      <c r="D210" s="222" t="s">
        <v>130</v>
      </c>
      <c r="E210" s="233" t="s">
        <v>19</v>
      </c>
      <c r="F210" s="234" t="s">
        <v>171</v>
      </c>
      <c r="G210" s="232"/>
      <c r="H210" s="235">
        <v>10</v>
      </c>
      <c r="I210" s="236"/>
      <c r="J210" s="232"/>
      <c r="K210" s="232"/>
      <c r="L210" s="237"/>
      <c r="M210" s="238"/>
      <c r="N210" s="239"/>
      <c r="O210" s="239"/>
      <c r="P210" s="239"/>
      <c r="Q210" s="239"/>
      <c r="R210" s="239"/>
      <c r="S210" s="239"/>
      <c r="T210" s="24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1" t="s">
        <v>130</v>
      </c>
      <c r="AU210" s="241" t="s">
        <v>82</v>
      </c>
      <c r="AV210" s="14" t="s">
        <v>82</v>
      </c>
      <c r="AW210" s="14" t="s">
        <v>33</v>
      </c>
      <c r="AX210" s="14" t="s">
        <v>80</v>
      </c>
      <c r="AY210" s="241" t="s">
        <v>115</v>
      </c>
    </row>
    <row r="211" s="2" customFormat="1" ht="24.15" customHeight="1">
      <c r="A211" s="40"/>
      <c r="B211" s="41"/>
      <c r="C211" s="202" t="s">
        <v>321</v>
      </c>
      <c r="D211" s="202" t="s">
        <v>117</v>
      </c>
      <c r="E211" s="203" t="s">
        <v>322</v>
      </c>
      <c r="F211" s="204" t="s">
        <v>323</v>
      </c>
      <c r="G211" s="205" t="s">
        <v>158</v>
      </c>
      <c r="H211" s="206">
        <v>5</v>
      </c>
      <c r="I211" s="207"/>
      <c r="J211" s="208">
        <f>ROUND(I211*H211,2)</f>
        <v>0</v>
      </c>
      <c r="K211" s="204" t="s">
        <v>121</v>
      </c>
      <c r="L211" s="46"/>
      <c r="M211" s="209" t="s">
        <v>19</v>
      </c>
      <c r="N211" s="210" t="s">
        <v>43</v>
      </c>
      <c r="O211" s="86"/>
      <c r="P211" s="211">
        <f>O211*H211</f>
        <v>0</v>
      </c>
      <c r="Q211" s="211">
        <v>0.16850000000000001</v>
      </c>
      <c r="R211" s="211">
        <f>Q211*H211</f>
        <v>0.84250000000000003</v>
      </c>
      <c r="S211" s="211">
        <v>0</v>
      </c>
      <c r="T211" s="212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3" t="s">
        <v>122</v>
      </c>
      <c r="AT211" s="213" t="s">
        <v>117</v>
      </c>
      <c r="AU211" s="213" t="s">
        <v>82</v>
      </c>
      <c r="AY211" s="19" t="s">
        <v>115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9" t="s">
        <v>80</v>
      </c>
      <c r="BK211" s="214">
        <f>ROUND(I211*H211,2)</f>
        <v>0</v>
      </c>
      <c r="BL211" s="19" t="s">
        <v>122</v>
      </c>
      <c r="BM211" s="213" t="s">
        <v>324</v>
      </c>
    </row>
    <row r="212" s="2" customFormat="1">
      <c r="A212" s="40"/>
      <c r="B212" s="41"/>
      <c r="C212" s="42"/>
      <c r="D212" s="215" t="s">
        <v>124</v>
      </c>
      <c r="E212" s="42"/>
      <c r="F212" s="216" t="s">
        <v>325</v>
      </c>
      <c r="G212" s="42"/>
      <c r="H212" s="42"/>
      <c r="I212" s="217"/>
      <c r="J212" s="42"/>
      <c r="K212" s="42"/>
      <c r="L212" s="46"/>
      <c r="M212" s="218"/>
      <c r="N212" s="219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124</v>
      </c>
      <c r="AU212" s="19" t="s">
        <v>82</v>
      </c>
    </row>
    <row r="213" s="13" customFormat="1">
      <c r="A213" s="13"/>
      <c r="B213" s="220"/>
      <c r="C213" s="221"/>
      <c r="D213" s="222" t="s">
        <v>130</v>
      </c>
      <c r="E213" s="223" t="s">
        <v>19</v>
      </c>
      <c r="F213" s="224" t="s">
        <v>326</v>
      </c>
      <c r="G213" s="221"/>
      <c r="H213" s="223" t="s">
        <v>19</v>
      </c>
      <c r="I213" s="225"/>
      <c r="J213" s="221"/>
      <c r="K213" s="221"/>
      <c r="L213" s="226"/>
      <c r="M213" s="227"/>
      <c r="N213" s="228"/>
      <c r="O213" s="228"/>
      <c r="P213" s="228"/>
      <c r="Q213" s="228"/>
      <c r="R213" s="228"/>
      <c r="S213" s="228"/>
      <c r="T213" s="22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0" t="s">
        <v>130</v>
      </c>
      <c r="AU213" s="230" t="s">
        <v>82</v>
      </c>
      <c r="AV213" s="13" t="s">
        <v>80</v>
      </c>
      <c r="AW213" s="13" t="s">
        <v>33</v>
      </c>
      <c r="AX213" s="13" t="s">
        <v>72</v>
      </c>
      <c r="AY213" s="230" t="s">
        <v>115</v>
      </c>
    </row>
    <row r="214" s="14" customFormat="1">
      <c r="A214" s="14"/>
      <c r="B214" s="231"/>
      <c r="C214" s="232"/>
      <c r="D214" s="222" t="s">
        <v>130</v>
      </c>
      <c r="E214" s="233" t="s">
        <v>19</v>
      </c>
      <c r="F214" s="234" t="s">
        <v>80</v>
      </c>
      <c r="G214" s="232"/>
      <c r="H214" s="235">
        <v>1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1" t="s">
        <v>130</v>
      </c>
      <c r="AU214" s="241" t="s">
        <v>82</v>
      </c>
      <c r="AV214" s="14" t="s">
        <v>82</v>
      </c>
      <c r="AW214" s="14" t="s">
        <v>33</v>
      </c>
      <c r="AX214" s="14" t="s">
        <v>72</v>
      </c>
      <c r="AY214" s="241" t="s">
        <v>115</v>
      </c>
    </row>
    <row r="215" s="13" customFormat="1">
      <c r="A215" s="13"/>
      <c r="B215" s="220"/>
      <c r="C215" s="221"/>
      <c r="D215" s="222" t="s">
        <v>130</v>
      </c>
      <c r="E215" s="223" t="s">
        <v>19</v>
      </c>
      <c r="F215" s="224" t="s">
        <v>327</v>
      </c>
      <c r="G215" s="221"/>
      <c r="H215" s="223" t="s">
        <v>19</v>
      </c>
      <c r="I215" s="225"/>
      <c r="J215" s="221"/>
      <c r="K215" s="221"/>
      <c r="L215" s="226"/>
      <c r="M215" s="227"/>
      <c r="N215" s="228"/>
      <c r="O215" s="228"/>
      <c r="P215" s="228"/>
      <c r="Q215" s="228"/>
      <c r="R215" s="228"/>
      <c r="S215" s="228"/>
      <c r="T215" s="22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0" t="s">
        <v>130</v>
      </c>
      <c r="AU215" s="230" t="s">
        <v>82</v>
      </c>
      <c r="AV215" s="13" t="s">
        <v>80</v>
      </c>
      <c r="AW215" s="13" t="s">
        <v>33</v>
      </c>
      <c r="AX215" s="13" t="s">
        <v>72</v>
      </c>
      <c r="AY215" s="230" t="s">
        <v>115</v>
      </c>
    </row>
    <row r="216" s="14" customFormat="1">
      <c r="A216" s="14"/>
      <c r="B216" s="231"/>
      <c r="C216" s="232"/>
      <c r="D216" s="222" t="s">
        <v>130</v>
      </c>
      <c r="E216" s="233" t="s">
        <v>19</v>
      </c>
      <c r="F216" s="234" t="s">
        <v>82</v>
      </c>
      <c r="G216" s="232"/>
      <c r="H216" s="235">
        <v>2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1" t="s">
        <v>130</v>
      </c>
      <c r="AU216" s="241" t="s">
        <v>82</v>
      </c>
      <c r="AV216" s="14" t="s">
        <v>82</v>
      </c>
      <c r="AW216" s="14" t="s">
        <v>33</v>
      </c>
      <c r="AX216" s="14" t="s">
        <v>72</v>
      </c>
      <c r="AY216" s="241" t="s">
        <v>115</v>
      </c>
    </row>
    <row r="217" s="13" customFormat="1">
      <c r="A217" s="13"/>
      <c r="B217" s="220"/>
      <c r="C217" s="221"/>
      <c r="D217" s="222" t="s">
        <v>130</v>
      </c>
      <c r="E217" s="223" t="s">
        <v>19</v>
      </c>
      <c r="F217" s="224" t="s">
        <v>328</v>
      </c>
      <c r="G217" s="221"/>
      <c r="H217" s="223" t="s">
        <v>19</v>
      </c>
      <c r="I217" s="225"/>
      <c r="J217" s="221"/>
      <c r="K217" s="221"/>
      <c r="L217" s="226"/>
      <c r="M217" s="227"/>
      <c r="N217" s="228"/>
      <c r="O217" s="228"/>
      <c r="P217" s="228"/>
      <c r="Q217" s="228"/>
      <c r="R217" s="228"/>
      <c r="S217" s="228"/>
      <c r="T217" s="22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0" t="s">
        <v>130</v>
      </c>
      <c r="AU217" s="230" t="s">
        <v>82</v>
      </c>
      <c r="AV217" s="13" t="s">
        <v>80</v>
      </c>
      <c r="AW217" s="13" t="s">
        <v>33</v>
      </c>
      <c r="AX217" s="13" t="s">
        <v>72</v>
      </c>
      <c r="AY217" s="230" t="s">
        <v>115</v>
      </c>
    </row>
    <row r="218" s="14" customFormat="1">
      <c r="A218" s="14"/>
      <c r="B218" s="231"/>
      <c r="C218" s="232"/>
      <c r="D218" s="222" t="s">
        <v>130</v>
      </c>
      <c r="E218" s="233" t="s">
        <v>19</v>
      </c>
      <c r="F218" s="234" t="s">
        <v>82</v>
      </c>
      <c r="G218" s="232"/>
      <c r="H218" s="235">
        <v>2</v>
      </c>
      <c r="I218" s="236"/>
      <c r="J218" s="232"/>
      <c r="K218" s="232"/>
      <c r="L218" s="237"/>
      <c r="M218" s="238"/>
      <c r="N218" s="239"/>
      <c r="O218" s="239"/>
      <c r="P218" s="239"/>
      <c r="Q218" s="239"/>
      <c r="R218" s="239"/>
      <c r="S218" s="239"/>
      <c r="T218" s="24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1" t="s">
        <v>130</v>
      </c>
      <c r="AU218" s="241" t="s">
        <v>82</v>
      </c>
      <c r="AV218" s="14" t="s">
        <v>82</v>
      </c>
      <c r="AW218" s="14" t="s">
        <v>33</v>
      </c>
      <c r="AX218" s="14" t="s">
        <v>72</v>
      </c>
      <c r="AY218" s="241" t="s">
        <v>115</v>
      </c>
    </row>
    <row r="219" s="15" customFormat="1">
      <c r="A219" s="15"/>
      <c r="B219" s="242"/>
      <c r="C219" s="243"/>
      <c r="D219" s="222" t="s">
        <v>130</v>
      </c>
      <c r="E219" s="244" t="s">
        <v>19</v>
      </c>
      <c r="F219" s="245" t="s">
        <v>140</v>
      </c>
      <c r="G219" s="243"/>
      <c r="H219" s="246">
        <v>5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2" t="s">
        <v>130</v>
      </c>
      <c r="AU219" s="252" t="s">
        <v>82</v>
      </c>
      <c r="AV219" s="15" t="s">
        <v>122</v>
      </c>
      <c r="AW219" s="15" t="s">
        <v>33</v>
      </c>
      <c r="AX219" s="15" t="s">
        <v>80</v>
      </c>
      <c r="AY219" s="252" t="s">
        <v>115</v>
      </c>
    </row>
    <row r="220" s="2" customFormat="1" ht="16.5" customHeight="1">
      <c r="A220" s="40"/>
      <c r="B220" s="41"/>
      <c r="C220" s="253" t="s">
        <v>329</v>
      </c>
      <c r="D220" s="253" t="s">
        <v>228</v>
      </c>
      <c r="E220" s="254" t="s">
        <v>330</v>
      </c>
      <c r="F220" s="255" t="s">
        <v>331</v>
      </c>
      <c r="G220" s="256" t="s">
        <v>158</v>
      </c>
      <c r="H220" s="257">
        <v>1.04</v>
      </c>
      <c r="I220" s="258"/>
      <c r="J220" s="259">
        <f>ROUND(I220*H220,2)</f>
        <v>0</v>
      </c>
      <c r="K220" s="255" t="s">
        <v>121</v>
      </c>
      <c r="L220" s="260"/>
      <c r="M220" s="261" t="s">
        <v>19</v>
      </c>
      <c r="N220" s="262" t="s">
        <v>43</v>
      </c>
      <c r="O220" s="86"/>
      <c r="P220" s="211">
        <f>O220*H220</f>
        <v>0</v>
      </c>
      <c r="Q220" s="211">
        <v>0.080000000000000002</v>
      </c>
      <c r="R220" s="211">
        <f>Q220*H220</f>
        <v>0.08320000000000001</v>
      </c>
      <c r="S220" s="211">
        <v>0</v>
      </c>
      <c r="T220" s="212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3" t="s">
        <v>161</v>
      </c>
      <c r="AT220" s="213" t="s">
        <v>228</v>
      </c>
      <c r="AU220" s="213" t="s">
        <v>82</v>
      </c>
      <c r="AY220" s="19" t="s">
        <v>115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19" t="s">
        <v>80</v>
      </c>
      <c r="BK220" s="214">
        <f>ROUND(I220*H220,2)</f>
        <v>0</v>
      </c>
      <c r="BL220" s="19" t="s">
        <v>122</v>
      </c>
      <c r="BM220" s="213" t="s">
        <v>332</v>
      </c>
    </row>
    <row r="221" s="14" customFormat="1">
      <c r="A221" s="14"/>
      <c r="B221" s="231"/>
      <c r="C221" s="232"/>
      <c r="D221" s="222" t="s">
        <v>130</v>
      </c>
      <c r="E221" s="232"/>
      <c r="F221" s="234" t="s">
        <v>333</v>
      </c>
      <c r="G221" s="232"/>
      <c r="H221" s="235">
        <v>1.04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1" t="s">
        <v>130</v>
      </c>
      <c r="AU221" s="241" t="s">
        <v>82</v>
      </c>
      <c r="AV221" s="14" t="s">
        <v>82</v>
      </c>
      <c r="AW221" s="14" t="s">
        <v>4</v>
      </c>
      <c r="AX221" s="14" t="s">
        <v>80</v>
      </c>
      <c r="AY221" s="241" t="s">
        <v>115</v>
      </c>
    </row>
    <row r="222" s="2" customFormat="1" ht="16.5" customHeight="1">
      <c r="A222" s="40"/>
      <c r="B222" s="41"/>
      <c r="C222" s="253" t="s">
        <v>334</v>
      </c>
      <c r="D222" s="253" t="s">
        <v>228</v>
      </c>
      <c r="E222" s="254" t="s">
        <v>335</v>
      </c>
      <c r="F222" s="255" t="s">
        <v>336</v>
      </c>
      <c r="G222" s="256" t="s">
        <v>158</v>
      </c>
      <c r="H222" s="257">
        <v>2.04</v>
      </c>
      <c r="I222" s="258"/>
      <c r="J222" s="259">
        <f>ROUND(I222*H222,2)</f>
        <v>0</v>
      </c>
      <c r="K222" s="255" t="s">
        <v>121</v>
      </c>
      <c r="L222" s="260"/>
      <c r="M222" s="261" t="s">
        <v>19</v>
      </c>
      <c r="N222" s="262" t="s">
        <v>43</v>
      </c>
      <c r="O222" s="86"/>
      <c r="P222" s="211">
        <f>O222*H222</f>
        <v>0</v>
      </c>
      <c r="Q222" s="211">
        <v>0.048300000000000003</v>
      </c>
      <c r="R222" s="211">
        <f>Q222*H222</f>
        <v>0.098532000000000008</v>
      </c>
      <c r="S222" s="211">
        <v>0</v>
      </c>
      <c r="T222" s="212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3" t="s">
        <v>161</v>
      </c>
      <c r="AT222" s="213" t="s">
        <v>228</v>
      </c>
      <c r="AU222" s="213" t="s">
        <v>82</v>
      </c>
      <c r="AY222" s="19" t="s">
        <v>115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19" t="s">
        <v>80</v>
      </c>
      <c r="BK222" s="214">
        <f>ROUND(I222*H222,2)</f>
        <v>0</v>
      </c>
      <c r="BL222" s="19" t="s">
        <v>122</v>
      </c>
      <c r="BM222" s="213" t="s">
        <v>337</v>
      </c>
    </row>
    <row r="223" s="14" customFormat="1">
      <c r="A223" s="14"/>
      <c r="B223" s="231"/>
      <c r="C223" s="232"/>
      <c r="D223" s="222" t="s">
        <v>130</v>
      </c>
      <c r="E223" s="232"/>
      <c r="F223" s="234" t="s">
        <v>338</v>
      </c>
      <c r="G223" s="232"/>
      <c r="H223" s="235">
        <v>2.04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1" t="s">
        <v>130</v>
      </c>
      <c r="AU223" s="241" t="s">
        <v>82</v>
      </c>
      <c r="AV223" s="14" t="s">
        <v>82</v>
      </c>
      <c r="AW223" s="14" t="s">
        <v>4</v>
      </c>
      <c r="AX223" s="14" t="s">
        <v>80</v>
      </c>
      <c r="AY223" s="241" t="s">
        <v>115</v>
      </c>
    </row>
    <row r="224" s="2" customFormat="1" ht="16.5" customHeight="1">
      <c r="A224" s="40"/>
      <c r="B224" s="41"/>
      <c r="C224" s="253" t="s">
        <v>339</v>
      </c>
      <c r="D224" s="253" t="s">
        <v>228</v>
      </c>
      <c r="E224" s="254" t="s">
        <v>340</v>
      </c>
      <c r="F224" s="255" t="s">
        <v>341</v>
      </c>
      <c r="G224" s="256" t="s">
        <v>158</v>
      </c>
      <c r="H224" s="257">
        <v>2.04</v>
      </c>
      <c r="I224" s="258"/>
      <c r="J224" s="259">
        <f>ROUND(I224*H224,2)</f>
        <v>0</v>
      </c>
      <c r="K224" s="255" t="s">
        <v>121</v>
      </c>
      <c r="L224" s="260"/>
      <c r="M224" s="261" t="s">
        <v>19</v>
      </c>
      <c r="N224" s="262" t="s">
        <v>43</v>
      </c>
      <c r="O224" s="86"/>
      <c r="P224" s="211">
        <f>O224*H224</f>
        <v>0</v>
      </c>
      <c r="Q224" s="211">
        <v>0.065670000000000006</v>
      </c>
      <c r="R224" s="211">
        <f>Q224*H224</f>
        <v>0.13396680000000003</v>
      </c>
      <c r="S224" s="211">
        <v>0</v>
      </c>
      <c r="T224" s="212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3" t="s">
        <v>161</v>
      </c>
      <c r="AT224" s="213" t="s">
        <v>228</v>
      </c>
      <c r="AU224" s="213" t="s">
        <v>82</v>
      </c>
      <c r="AY224" s="19" t="s">
        <v>115</v>
      </c>
      <c r="BE224" s="214">
        <f>IF(N224="základní",J224,0)</f>
        <v>0</v>
      </c>
      <c r="BF224" s="214">
        <f>IF(N224="snížená",J224,0)</f>
        <v>0</v>
      </c>
      <c r="BG224" s="214">
        <f>IF(N224="zákl. přenesená",J224,0)</f>
        <v>0</v>
      </c>
      <c r="BH224" s="214">
        <f>IF(N224="sníž. přenesená",J224,0)</f>
        <v>0</v>
      </c>
      <c r="BI224" s="214">
        <f>IF(N224="nulová",J224,0)</f>
        <v>0</v>
      </c>
      <c r="BJ224" s="19" t="s">
        <v>80</v>
      </c>
      <c r="BK224" s="214">
        <f>ROUND(I224*H224,2)</f>
        <v>0</v>
      </c>
      <c r="BL224" s="19" t="s">
        <v>122</v>
      </c>
      <c r="BM224" s="213" t="s">
        <v>342</v>
      </c>
    </row>
    <row r="225" s="14" customFormat="1">
      <c r="A225" s="14"/>
      <c r="B225" s="231"/>
      <c r="C225" s="232"/>
      <c r="D225" s="222" t="s">
        <v>130</v>
      </c>
      <c r="E225" s="232"/>
      <c r="F225" s="234" t="s">
        <v>338</v>
      </c>
      <c r="G225" s="232"/>
      <c r="H225" s="235">
        <v>2.04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1" t="s">
        <v>130</v>
      </c>
      <c r="AU225" s="241" t="s">
        <v>82</v>
      </c>
      <c r="AV225" s="14" t="s">
        <v>82</v>
      </c>
      <c r="AW225" s="14" t="s">
        <v>4</v>
      </c>
      <c r="AX225" s="14" t="s">
        <v>80</v>
      </c>
      <c r="AY225" s="241" t="s">
        <v>115</v>
      </c>
    </row>
    <row r="226" s="2" customFormat="1" ht="24.15" customHeight="1">
      <c r="A226" s="40"/>
      <c r="B226" s="41"/>
      <c r="C226" s="202" t="s">
        <v>343</v>
      </c>
      <c r="D226" s="202" t="s">
        <v>117</v>
      </c>
      <c r="E226" s="203" t="s">
        <v>344</v>
      </c>
      <c r="F226" s="204" t="s">
        <v>345</v>
      </c>
      <c r="G226" s="205" t="s">
        <v>158</v>
      </c>
      <c r="H226" s="206">
        <v>38</v>
      </c>
      <c r="I226" s="207"/>
      <c r="J226" s="208">
        <f>ROUND(I226*H226,2)</f>
        <v>0</v>
      </c>
      <c r="K226" s="204" t="s">
        <v>121</v>
      </c>
      <c r="L226" s="46"/>
      <c r="M226" s="209" t="s">
        <v>19</v>
      </c>
      <c r="N226" s="210" t="s">
        <v>43</v>
      </c>
      <c r="O226" s="86"/>
      <c r="P226" s="211">
        <f>O226*H226</f>
        <v>0</v>
      </c>
      <c r="Q226" s="211">
        <v>0.14041999999999999</v>
      </c>
      <c r="R226" s="211">
        <f>Q226*H226</f>
        <v>5.33596</v>
      </c>
      <c r="S226" s="211">
        <v>0</v>
      </c>
      <c r="T226" s="212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3" t="s">
        <v>122</v>
      </c>
      <c r="AT226" s="213" t="s">
        <v>117</v>
      </c>
      <c r="AU226" s="213" t="s">
        <v>82</v>
      </c>
      <c r="AY226" s="19" t="s">
        <v>115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19" t="s">
        <v>80</v>
      </c>
      <c r="BK226" s="214">
        <f>ROUND(I226*H226,2)</f>
        <v>0</v>
      </c>
      <c r="BL226" s="19" t="s">
        <v>122</v>
      </c>
      <c r="BM226" s="213" t="s">
        <v>346</v>
      </c>
    </row>
    <row r="227" s="2" customFormat="1">
      <c r="A227" s="40"/>
      <c r="B227" s="41"/>
      <c r="C227" s="42"/>
      <c r="D227" s="215" t="s">
        <v>124</v>
      </c>
      <c r="E227" s="42"/>
      <c r="F227" s="216" t="s">
        <v>347</v>
      </c>
      <c r="G227" s="42"/>
      <c r="H227" s="42"/>
      <c r="I227" s="217"/>
      <c r="J227" s="42"/>
      <c r="K227" s="42"/>
      <c r="L227" s="46"/>
      <c r="M227" s="218"/>
      <c r="N227" s="219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124</v>
      </c>
      <c r="AU227" s="19" t="s">
        <v>82</v>
      </c>
    </row>
    <row r="228" s="13" customFormat="1">
      <c r="A228" s="13"/>
      <c r="B228" s="220"/>
      <c r="C228" s="221"/>
      <c r="D228" s="222" t="s">
        <v>130</v>
      </c>
      <c r="E228" s="223" t="s">
        <v>19</v>
      </c>
      <c r="F228" s="224" t="s">
        <v>348</v>
      </c>
      <c r="G228" s="221"/>
      <c r="H228" s="223" t="s">
        <v>19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0" t="s">
        <v>130</v>
      </c>
      <c r="AU228" s="230" t="s">
        <v>82</v>
      </c>
      <c r="AV228" s="13" t="s">
        <v>80</v>
      </c>
      <c r="AW228" s="13" t="s">
        <v>33</v>
      </c>
      <c r="AX228" s="13" t="s">
        <v>72</v>
      </c>
      <c r="AY228" s="230" t="s">
        <v>115</v>
      </c>
    </row>
    <row r="229" s="14" customFormat="1">
      <c r="A229" s="14"/>
      <c r="B229" s="231"/>
      <c r="C229" s="232"/>
      <c r="D229" s="222" t="s">
        <v>130</v>
      </c>
      <c r="E229" s="233" t="s">
        <v>19</v>
      </c>
      <c r="F229" s="234" t="s">
        <v>329</v>
      </c>
      <c r="G229" s="232"/>
      <c r="H229" s="235">
        <v>38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1" t="s">
        <v>130</v>
      </c>
      <c r="AU229" s="241" t="s">
        <v>82</v>
      </c>
      <c r="AV229" s="14" t="s">
        <v>82</v>
      </c>
      <c r="AW229" s="14" t="s">
        <v>33</v>
      </c>
      <c r="AX229" s="14" t="s">
        <v>80</v>
      </c>
      <c r="AY229" s="241" t="s">
        <v>115</v>
      </c>
    </row>
    <row r="230" s="2" customFormat="1" ht="16.5" customHeight="1">
      <c r="A230" s="40"/>
      <c r="B230" s="41"/>
      <c r="C230" s="253" t="s">
        <v>349</v>
      </c>
      <c r="D230" s="253" t="s">
        <v>228</v>
      </c>
      <c r="E230" s="254" t="s">
        <v>350</v>
      </c>
      <c r="F230" s="255" t="s">
        <v>351</v>
      </c>
      <c r="G230" s="256" t="s">
        <v>158</v>
      </c>
      <c r="H230" s="257">
        <v>38.759999999999998</v>
      </c>
      <c r="I230" s="258"/>
      <c r="J230" s="259">
        <f>ROUND(I230*H230,2)</f>
        <v>0</v>
      </c>
      <c r="K230" s="255" t="s">
        <v>121</v>
      </c>
      <c r="L230" s="260"/>
      <c r="M230" s="261" t="s">
        <v>19</v>
      </c>
      <c r="N230" s="262" t="s">
        <v>43</v>
      </c>
      <c r="O230" s="86"/>
      <c r="P230" s="211">
        <f>O230*H230</f>
        <v>0</v>
      </c>
      <c r="Q230" s="211">
        <v>0.042999999999999997</v>
      </c>
      <c r="R230" s="211">
        <f>Q230*H230</f>
        <v>1.6666799999999997</v>
      </c>
      <c r="S230" s="211">
        <v>0</v>
      </c>
      <c r="T230" s="212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3" t="s">
        <v>161</v>
      </c>
      <c r="AT230" s="213" t="s">
        <v>228</v>
      </c>
      <c r="AU230" s="213" t="s">
        <v>82</v>
      </c>
      <c r="AY230" s="19" t="s">
        <v>115</v>
      </c>
      <c r="BE230" s="214">
        <f>IF(N230="základní",J230,0)</f>
        <v>0</v>
      </c>
      <c r="BF230" s="214">
        <f>IF(N230="snížená",J230,0)</f>
        <v>0</v>
      </c>
      <c r="BG230" s="214">
        <f>IF(N230="zákl. přenesená",J230,0)</f>
        <v>0</v>
      </c>
      <c r="BH230" s="214">
        <f>IF(N230="sníž. přenesená",J230,0)</f>
        <v>0</v>
      </c>
      <c r="BI230" s="214">
        <f>IF(N230="nulová",J230,0)</f>
        <v>0</v>
      </c>
      <c r="BJ230" s="19" t="s">
        <v>80</v>
      </c>
      <c r="BK230" s="214">
        <f>ROUND(I230*H230,2)</f>
        <v>0</v>
      </c>
      <c r="BL230" s="19" t="s">
        <v>122</v>
      </c>
      <c r="BM230" s="213" t="s">
        <v>352</v>
      </c>
    </row>
    <row r="231" s="14" customFormat="1">
      <c r="A231" s="14"/>
      <c r="B231" s="231"/>
      <c r="C231" s="232"/>
      <c r="D231" s="222" t="s">
        <v>130</v>
      </c>
      <c r="E231" s="232"/>
      <c r="F231" s="234" t="s">
        <v>353</v>
      </c>
      <c r="G231" s="232"/>
      <c r="H231" s="235">
        <v>38.759999999999998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1" t="s">
        <v>130</v>
      </c>
      <c r="AU231" s="241" t="s">
        <v>82</v>
      </c>
      <c r="AV231" s="14" t="s">
        <v>82</v>
      </c>
      <c r="AW231" s="14" t="s">
        <v>4</v>
      </c>
      <c r="AX231" s="14" t="s">
        <v>80</v>
      </c>
      <c r="AY231" s="241" t="s">
        <v>115</v>
      </c>
    </row>
    <row r="232" s="2" customFormat="1" ht="24.15" customHeight="1">
      <c r="A232" s="40"/>
      <c r="B232" s="41"/>
      <c r="C232" s="202" t="s">
        <v>354</v>
      </c>
      <c r="D232" s="202" t="s">
        <v>117</v>
      </c>
      <c r="E232" s="203" t="s">
        <v>355</v>
      </c>
      <c r="F232" s="204" t="s">
        <v>356</v>
      </c>
      <c r="G232" s="205" t="s">
        <v>158</v>
      </c>
      <c r="H232" s="206">
        <v>6</v>
      </c>
      <c r="I232" s="207"/>
      <c r="J232" s="208">
        <f>ROUND(I232*H232,2)</f>
        <v>0</v>
      </c>
      <c r="K232" s="204" t="s">
        <v>121</v>
      </c>
      <c r="L232" s="46"/>
      <c r="M232" s="209" t="s">
        <v>19</v>
      </c>
      <c r="N232" s="210" t="s">
        <v>43</v>
      </c>
      <c r="O232" s="86"/>
      <c r="P232" s="211">
        <f>O232*H232</f>
        <v>0</v>
      </c>
      <c r="Q232" s="211">
        <v>0.00017000000000000001</v>
      </c>
      <c r="R232" s="211">
        <f>Q232*H232</f>
        <v>0.0010200000000000001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122</v>
      </c>
      <c r="AT232" s="213" t="s">
        <v>117</v>
      </c>
      <c r="AU232" s="213" t="s">
        <v>82</v>
      </c>
      <c r="AY232" s="19" t="s">
        <v>115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9" t="s">
        <v>80</v>
      </c>
      <c r="BK232" s="214">
        <f>ROUND(I232*H232,2)</f>
        <v>0</v>
      </c>
      <c r="BL232" s="19" t="s">
        <v>122</v>
      </c>
      <c r="BM232" s="213" t="s">
        <v>357</v>
      </c>
    </row>
    <row r="233" s="2" customFormat="1">
      <c r="A233" s="40"/>
      <c r="B233" s="41"/>
      <c r="C233" s="42"/>
      <c r="D233" s="215" t="s">
        <v>124</v>
      </c>
      <c r="E233" s="42"/>
      <c r="F233" s="216" t="s">
        <v>358</v>
      </c>
      <c r="G233" s="42"/>
      <c r="H233" s="42"/>
      <c r="I233" s="217"/>
      <c r="J233" s="42"/>
      <c r="K233" s="42"/>
      <c r="L233" s="46"/>
      <c r="M233" s="218"/>
      <c r="N233" s="219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124</v>
      </c>
      <c r="AU233" s="19" t="s">
        <v>82</v>
      </c>
    </row>
    <row r="234" s="2" customFormat="1" ht="16.5" customHeight="1">
      <c r="A234" s="40"/>
      <c r="B234" s="41"/>
      <c r="C234" s="202" t="s">
        <v>359</v>
      </c>
      <c r="D234" s="202" t="s">
        <v>117</v>
      </c>
      <c r="E234" s="203" t="s">
        <v>360</v>
      </c>
      <c r="F234" s="204" t="s">
        <v>361</v>
      </c>
      <c r="G234" s="205" t="s">
        <v>158</v>
      </c>
      <c r="H234" s="206">
        <v>6</v>
      </c>
      <c r="I234" s="207"/>
      <c r="J234" s="208">
        <f>ROUND(I234*H234,2)</f>
        <v>0</v>
      </c>
      <c r="K234" s="204" t="s">
        <v>121</v>
      </c>
      <c r="L234" s="46"/>
      <c r="M234" s="209" t="s">
        <v>19</v>
      </c>
      <c r="N234" s="210" t="s">
        <v>43</v>
      </c>
      <c r="O234" s="86"/>
      <c r="P234" s="211">
        <f>O234*H234</f>
        <v>0</v>
      </c>
      <c r="Q234" s="211">
        <v>0</v>
      </c>
      <c r="R234" s="211">
        <f>Q234*H234</f>
        <v>0</v>
      </c>
      <c r="S234" s="211">
        <v>0</v>
      </c>
      <c r="T234" s="212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3" t="s">
        <v>122</v>
      </c>
      <c r="AT234" s="213" t="s">
        <v>117</v>
      </c>
      <c r="AU234" s="213" t="s">
        <v>82</v>
      </c>
      <c r="AY234" s="19" t="s">
        <v>115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19" t="s">
        <v>80</v>
      </c>
      <c r="BK234" s="214">
        <f>ROUND(I234*H234,2)</f>
        <v>0</v>
      </c>
      <c r="BL234" s="19" t="s">
        <v>122</v>
      </c>
      <c r="BM234" s="213" t="s">
        <v>362</v>
      </c>
    </row>
    <row r="235" s="2" customFormat="1">
      <c r="A235" s="40"/>
      <c r="B235" s="41"/>
      <c r="C235" s="42"/>
      <c r="D235" s="215" t="s">
        <v>124</v>
      </c>
      <c r="E235" s="42"/>
      <c r="F235" s="216" t="s">
        <v>363</v>
      </c>
      <c r="G235" s="42"/>
      <c r="H235" s="42"/>
      <c r="I235" s="217"/>
      <c r="J235" s="42"/>
      <c r="K235" s="42"/>
      <c r="L235" s="46"/>
      <c r="M235" s="218"/>
      <c r="N235" s="219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124</v>
      </c>
      <c r="AU235" s="19" t="s">
        <v>82</v>
      </c>
    </row>
    <row r="236" s="2" customFormat="1" ht="16.5" customHeight="1">
      <c r="A236" s="40"/>
      <c r="B236" s="41"/>
      <c r="C236" s="202" t="s">
        <v>364</v>
      </c>
      <c r="D236" s="202" t="s">
        <v>117</v>
      </c>
      <c r="E236" s="203" t="s">
        <v>365</v>
      </c>
      <c r="F236" s="204" t="s">
        <v>366</v>
      </c>
      <c r="G236" s="205" t="s">
        <v>367</v>
      </c>
      <c r="H236" s="206">
        <v>9</v>
      </c>
      <c r="I236" s="207"/>
      <c r="J236" s="208">
        <f>ROUND(I236*H236,2)</f>
        <v>0</v>
      </c>
      <c r="K236" s="204" t="s">
        <v>19</v>
      </c>
      <c r="L236" s="46"/>
      <c r="M236" s="209" t="s">
        <v>19</v>
      </c>
      <c r="N236" s="210" t="s">
        <v>43</v>
      </c>
      <c r="O236" s="86"/>
      <c r="P236" s="211">
        <f>O236*H236</f>
        <v>0</v>
      </c>
      <c r="Q236" s="211">
        <v>0</v>
      </c>
      <c r="R236" s="211">
        <f>Q236*H236</f>
        <v>0</v>
      </c>
      <c r="S236" s="211">
        <v>0</v>
      </c>
      <c r="T236" s="212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3" t="s">
        <v>122</v>
      </c>
      <c r="AT236" s="213" t="s">
        <v>117</v>
      </c>
      <c r="AU236" s="213" t="s">
        <v>82</v>
      </c>
      <c r="AY236" s="19" t="s">
        <v>115</v>
      </c>
      <c r="BE236" s="214">
        <f>IF(N236="základní",J236,0)</f>
        <v>0</v>
      </c>
      <c r="BF236" s="214">
        <f>IF(N236="snížená",J236,0)</f>
        <v>0</v>
      </c>
      <c r="BG236" s="214">
        <f>IF(N236="zákl. přenesená",J236,0)</f>
        <v>0</v>
      </c>
      <c r="BH236" s="214">
        <f>IF(N236="sníž. přenesená",J236,0)</f>
        <v>0</v>
      </c>
      <c r="BI236" s="214">
        <f>IF(N236="nulová",J236,0)</f>
        <v>0</v>
      </c>
      <c r="BJ236" s="19" t="s">
        <v>80</v>
      </c>
      <c r="BK236" s="214">
        <f>ROUND(I236*H236,2)</f>
        <v>0</v>
      </c>
      <c r="BL236" s="19" t="s">
        <v>122</v>
      </c>
      <c r="BM236" s="213" t="s">
        <v>368</v>
      </c>
    </row>
    <row r="237" s="13" customFormat="1">
      <c r="A237" s="13"/>
      <c r="B237" s="220"/>
      <c r="C237" s="221"/>
      <c r="D237" s="222" t="s">
        <v>130</v>
      </c>
      <c r="E237" s="223" t="s">
        <v>19</v>
      </c>
      <c r="F237" s="224" t="s">
        <v>369</v>
      </c>
      <c r="G237" s="221"/>
      <c r="H237" s="223" t="s">
        <v>19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0" t="s">
        <v>130</v>
      </c>
      <c r="AU237" s="230" t="s">
        <v>82</v>
      </c>
      <c r="AV237" s="13" t="s">
        <v>80</v>
      </c>
      <c r="AW237" s="13" t="s">
        <v>33</v>
      </c>
      <c r="AX237" s="13" t="s">
        <v>72</v>
      </c>
      <c r="AY237" s="230" t="s">
        <v>115</v>
      </c>
    </row>
    <row r="238" s="14" customFormat="1">
      <c r="A238" s="14"/>
      <c r="B238" s="231"/>
      <c r="C238" s="232"/>
      <c r="D238" s="222" t="s">
        <v>130</v>
      </c>
      <c r="E238" s="233" t="s">
        <v>19</v>
      </c>
      <c r="F238" s="234" t="s">
        <v>166</v>
      </c>
      <c r="G238" s="232"/>
      <c r="H238" s="235">
        <v>9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1" t="s">
        <v>130</v>
      </c>
      <c r="AU238" s="241" t="s">
        <v>82</v>
      </c>
      <c r="AV238" s="14" t="s">
        <v>82</v>
      </c>
      <c r="AW238" s="14" t="s">
        <v>33</v>
      </c>
      <c r="AX238" s="14" t="s">
        <v>80</v>
      </c>
      <c r="AY238" s="241" t="s">
        <v>115</v>
      </c>
    </row>
    <row r="239" s="2" customFormat="1" ht="24.15" customHeight="1">
      <c r="A239" s="40"/>
      <c r="B239" s="41"/>
      <c r="C239" s="253" t="s">
        <v>370</v>
      </c>
      <c r="D239" s="253" t="s">
        <v>228</v>
      </c>
      <c r="E239" s="254" t="s">
        <v>371</v>
      </c>
      <c r="F239" s="255" t="s">
        <v>372</v>
      </c>
      <c r="G239" s="256" t="s">
        <v>373</v>
      </c>
      <c r="H239" s="257">
        <v>1</v>
      </c>
      <c r="I239" s="258"/>
      <c r="J239" s="259">
        <f>ROUND(I239*H239,2)</f>
        <v>0</v>
      </c>
      <c r="K239" s="255" t="s">
        <v>19</v>
      </c>
      <c r="L239" s="260"/>
      <c r="M239" s="261" t="s">
        <v>19</v>
      </c>
      <c r="N239" s="262" t="s">
        <v>43</v>
      </c>
      <c r="O239" s="86"/>
      <c r="P239" s="211">
        <f>O239*H239</f>
        <v>0</v>
      </c>
      <c r="Q239" s="211">
        <v>0</v>
      </c>
      <c r="R239" s="211">
        <f>Q239*H239</f>
        <v>0</v>
      </c>
      <c r="S239" s="211">
        <v>0</v>
      </c>
      <c r="T239" s="212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161</v>
      </c>
      <c r="AT239" s="213" t="s">
        <v>228</v>
      </c>
      <c r="AU239" s="213" t="s">
        <v>82</v>
      </c>
      <c r="AY239" s="19" t="s">
        <v>115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80</v>
      </c>
      <c r="BK239" s="214">
        <f>ROUND(I239*H239,2)</f>
        <v>0</v>
      </c>
      <c r="BL239" s="19" t="s">
        <v>122</v>
      </c>
      <c r="BM239" s="213" t="s">
        <v>374</v>
      </c>
    </row>
    <row r="240" s="2" customFormat="1">
      <c r="A240" s="40"/>
      <c r="B240" s="41"/>
      <c r="C240" s="42"/>
      <c r="D240" s="222" t="s">
        <v>375</v>
      </c>
      <c r="E240" s="42"/>
      <c r="F240" s="263" t="s">
        <v>376</v>
      </c>
      <c r="G240" s="42"/>
      <c r="H240" s="42"/>
      <c r="I240" s="217"/>
      <c r="J240" s="42"/>
      <c r="K240" s="42"/>
      <c r="L240" s="46"/>
      <c r="M240" s="218"/>
      <c r="N240" s="219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375</v>
      </c>
      <c r="AU240" s="19" t="s">
        <v>82</v>
      </c>
    </row>
    <row r="241" s="13" customFormat="1">
      <c r="A241" s="13"/>
      <c r="B241" s="220"/>
      <c r="C241" s="221"/>
      <c r="D241" s="222" t="s">
        <v>130</v>
      </c>
      <c r="E241" s="223" t="s">
        <v>19</v>
      </c>
      <c r="F241" s="224" t="s">
        <v>77</v>
      </c>
      <c r="G241" s="221"/>
      <c r="H241" s="223" t="s">
        <v>19</v>
      </c>
      <c r="I241" s="225"/>
      <c r="J241" s="221"/>
      <c r="K241" s="221"/>
      <c r="L241" s="226"/>
      <c r="M241" s="227"/>
      <c r="N241" s="228"/>
      <c r="O241" s="228"/>
      <c r="P241" s="228"/>
      <c r="Q241" s="228"/>
      <c r="R241" s="228"/>
      <c r="S241" s="228"/>
      <c r="T241" s="22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0" t="s">
        <v>130</v>
      </c>
      <c r="AU241" s="230" t="s">
        <v>82</v>
      </c>
      <c r="AV241" s="13" t="s">
        <v>80</v>
      </c>
      <c r="AW241" s="13" t="s">
        <v>33</v>
      </c>
      <c r="AX241" s="13" t="s">
        <v>72</v>
      </c>
      <c r="AY241" s="230" t="s">
        <v>115</v>
      </c>
    </row>
    <row r="242" s="14" customFormat="1">
      <c r="A242" s="14"/>
      <c r="B242" s="231"/>
      <c r="C242" s="232"/>
      <c r="D242" s="222" t="s">
        <v>130</v>
      </c>
      <c r="E242" s="233" t="s">
        <v>19</v>
      </c>
      <c r="F242" s="234" t="s">
        <v>80</v>
      </c>
      <c r="G242" s="232"/>
      <c r="H242" s="235">
        <v>1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1" t="s">
        <v>130</v>
      </c>
      <c r="AU242" s="241" t="s">
        <v>82</v>
      </c>
      <c r="AV242" s="14" t="s">
        <v>82</v>
      </c>
      <c r="AW242" s="14" t="s">
        <v>33</v>
      </c>
      <c r="AX242" s="14" t="s">
        <v>80</v>
      </c>
      <c r="AY242" s="241" t="s">
        <v>115</v>
      </c>
    </row>
    <row r="243" s="2" customFormat="1" ht="24.15" customHeight="1">
      <c r="A243" s="40"/>
      <c r="B243" s="41"/>
      <c r="C243" s="253" t="s">
        <v>377</v>
      </c>
      <c r="D243" s="253" t="s">
        <v>228</v>
      </c>
      <c r="E243" s="254" t="s">
        <v>378</v>
      </c>
      <c r="F243" s="255" t="s">
        <v>379</v>
      </c>
      <c r="G243" s="256" t="s">
        <v>373</v>
      </c>
      <c r="H243" s="257">
        <v>1</v>
      </c>
      <c r="I243" s="258"/>
      <c r="J243" s="259">
        <f>ROUND(I243*H243,2)</f>
        <v>0</v>
      </c>
      <c r="K243" s="255" t="s">
        <v>19</v>
      </c>
      <c r="L243" s="260"/>
      <c r="M243" s="261" t="s">
        <v>19</v>
      </c>
      <c r="N243" s="262" t="s">
        <v>43</v>
      </c>
      <c r="O243" s="86"/>
      <c r="P243" s="211">
        <f>O243*H243</f>
        <v>0</v>
      </c>
      <c r="Q243" s="211">
        <v>0</v>
      </c>
      <c r="R243" s="211">
        <f>Q243*H243</f>
        <v>0</v>
      </c>
      <c r="S243" s="211">
        <v>0</v>
      </c>
      <c r="T243" s="212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3" t="s">
        <v>161</v>
      </c>
      <c r="AT243" s="213" t="s">
        <v>228</v>
      </c>
      <c r="AU243" s="213" t="s">
        <v>82</v>
      </c>
      <c r="AY243" s="19" t="s">
        <v>115</v>
      </c>
      <c r="BE243" s="214">
        <f>IF(N243="základní",J243,0)</f>
        <v>0</v>
      </c>
      <c r="BF243" s="214">
        <f>IF(N243="snížená",J243,0)</f>
        <v>0</v>
      </c>
      <c r="BG243" s="214">
        <f>IF(N243="zákl. přenesená",J243,0)</f>
        <v>0</v>
      </c>
      <c r="BH243" s="214">
        <f>IF(N243="sníž. přenesená",J243,0)</f>
        <v>0</v>
      </c>
      <c r="BI243" s="214">
        <f>IF(N243="nulová",J243,0)</f>
        <v>0</v>
      </c>
      <c r="BJ243" s="19" t="s">
        <v>80</v>
      </c>
      <c r="BK243" s="214">
        <f>ROUND(I243*H243,2)</f>
        <v>0</v>
      </c>
      <c r="BL243" s="19" t="s">
        <v>122</v>
      </c>
      <c r="BM243" s="213" t="s">
        <v>380</v>
      </c>
    </row>
    <row r="244" s="2" customFormat="1">
      <c r="A244" s="40"/>
      <c r="B244" s="41"/>
      <c r="C244" s="42"/>
      <c r="D244" s="222" t="s">
        <v>375</v>
      </c>
      <c r="E244" s="42"/>
      <c r="F244" s="263" t="s">
        <v>381</v>
      </c>
      <c r="G244" s="42"/>
      <c r="H244" s="42"/>
      <c r="I244" s="217"/>
      <c r="J244" s="42"/>
      <c r="K244" s="42"/>
      <c r="L244" s="46"/>
      <c r="M244" s="218"/>
      <c r="N244" s="219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375</v>
      </c>
      <c r="AU244" s="19" t="s">
        <v>82</v>
      </c>
    </row>
    <row r="245" s="13" customFormat="1">
      <c r="A245" s="13"/>
      <c r="B245" s="220"/>
      <c r="C245" s="221"/>
      <c r="D245" s="222" t="s">
        <v>130</v>
      </c>
      <c r="E245" s="223" t="s">
        <v>19</v>
      </c>
      <c r="F245" s="224" t="s">
        <v>77</v>
      </c>
      <c r="G245" s="221"/>
      <c r="H245" s="223" t="s">
        <v>19</v>
      </c>
      <c r="I245" s="225"/>
      <c r="J245" s="221"/>
      <c r="K245" s="221"/>
      <c r="L245" s="226"/>
      <c r="M245" s="227"/>
      <c r="N245" s="228"/>
      <c r="O245" s="228"/>
      <c r="P245" s="228"/>
      <c r="Q245" s="228"/>
      <c r="R245" s="228"/>
      <c r="S245" s="228"/>
      <c r="T245" s="22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0" t="s">
        <v>130</v>
      </c>
      <c r="AU245" s="230" t="s">
        <v>82</v>
      </c>
      <c r="AV245" s="13" t="s">
        <v>80</v>
      </c>
      <c r="AW245" s="13" t="s">
        <v>33</v>
      </c>
      <c r="AX245" s="13" t="s">
        <v>72</v>
      </c>
      <c r="AY245" s="230" t="s">
        <v>115</v>
      </c>
    </row>
    <row r="246" s="14" customFormat="1">
      <c r="A246" s="14"/>
      <c r="B246" s="231"/>
      <c r="C246" s="232"/>
      <c r="D246" s="222" t="s">
        <v>130</v>
      </c>
      <c r="E246" s="233" t="s">
        <v>19</v>
      </c>
      <c r="F246" s="234" t="s">
        <v>80</v>
      </c>
      <c r="G246" s="232"/>
      <c r="H246" s="235">
        <v>1</v>
      </c>
      <c r="I246" s="236"/>
      <c r="J246" s="232"/>
      <c r="K246" s="232"/>
      <c r="L246" s="237"/>
      <c r="M246" s="238"/>
      <c r="N246" s="239"/>
      <c r="O246" s="239"/>
      <c r="P246" s="239"/>
      <c r="Q246" s="239"/>
      <c r="R246" s="239"/>
      <c r="S246" s="239"/>
      <c r="T246" s="24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1" t="s">
        <v>130</v>
      </c>
      <c r="AU246" s="241" t="s">
        <v>82</v>
      </c>
      <c r="AV246" s="14" t="s">
        <v>82</v>
      </c>
      <c r="AW246" s="14" t="s">
        <v>33</v>
      </c>
      <c r="AX246" s="14" t="s">
        <v>80</v>
      </c>
      <c r="AY246" s="241" t="s">
        <v>115</v>
      </c>
    </row>
    <row r="247" s="2" customFormat="1" ht="16.5" customHeight="1">
      <c r="A247" s="40"/>
      <c r="B247" s="41"/>
      <c r="C247" s="253" t="s">
        <v>382</v>
      </c>
      <c r="D247" s="253" t="s">
        <v>228</v>
      </c>
      <c r="E247" s="254" t="s">
        <v>383</v>
      </c>
      <c r="F247" s="255" t="s">
        <v>384</v>
      </c>
      <c r="G247" s="256" t="s">
        <v>367</v>
      </c>
      <c r="H247" s="257">
        <v>13</v>
      </c>
      <c r="I247" s="258"/>
      <c r="J247" s="259">
        <f>ROUND(I247*H247,2)</f>
        <v>0</v>
      </c>
      <c r="K247" s="255" t="s">
        <v>19</v>
      </c>
      <c r="L247" s="260"/>
      <c r="M247" s="261" t="s">
        <v>19</v>
      </c>
      <c r="N247" s="262" t="s">
        <v>43</v>
      </c>
      <c r="O247" s="86"/>
      <c r="P247" s="211">
        <f>O247*H247</f>
        <v>0</v>
      </c>
      <c r="Q247" s="211">
        <v>0</v>
      </c>
      <c r="R247" s="211">
        <f>Q247*H247</f>
        <v>0</v>
      </c>
      <c r="S247" s="211">
        <v>0</v>
      </c>
      <c r="T247" s="212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3" t="s">
        <v>161</v>
      </c>
      <c r="AT247" s="213" t="s">
        <v>228</v>
      </c>
      <c r="AU247" s="213" t="s">
        <v>82</v>
      </c>
      <c r="AY247" s="19" t="s">
        <v>115</v>
      </c>
      <c r="BE247" s="214">
        <f>IF(N247="základní",J247,0)</f>
        <v>0</v>
      </c>
      <c r="BF247" s="214">
        <f>IF(N247="snížená",J247,0)</f>
        <v>0</v>
      </c>
      <c r="BG247" s="214">
        <f>IF(N247="zákl. přenesená",J247,0)</f>
        <v>0</v>
      </c>
      <c r="BH247" s="214">
        <f>IF(N247="sníž. přenesená",J247,0)</f>
        <v>0</v>
      </c>
      <c r="BI247" s="214">
        <f>IF(N247="nulová",J247,0)</f>
        <v>0</v>
      </c>
      <c r="BJ247" s="19" t="s">
        <v>80</v>
      </c>
      <c r="BK247" s="214">
        <f>ROUND(I247*H247,2)</f>
        <v>0</v>
      </c>
      <c r="BL247" s="19" t="s">
        <v>122</v>
      </c>
      <c r="BM247" s="213" t="s">
        <v>385</v>
      </c>
    </row>
    <row r="248" s="2" customFormat="1">
      <c r="A248" s="40"/>
      <c r="B248" s="41"/>
      <c r="C248" s="42"/>
      <c r="D248" s="222" t="s">
        <v>375</v>
      </c>
      <c r="E248" s="42"/>
      <c r="F248" s="263" t="s">
        <v>386</v>
      </c>
      <c r="G248" s="42"/>
      <c r="H248" s="42"/>
      <c r="I248" s="217"/>
      <c r="J248" s="42"/>
      <c r="K248" s="42"/>
      <c r="L248" s="46"/>
      <c r="M248" s="218"/>
      <c r="N248" s="219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375</v>
      </c>
      <c r="AU248" s="19" t="s">
        <v>82</v>
      </c>
    </row>
    <row r="249" s="13" customFormat="1">
      <c r="A249" s="13"/>
      <c r="B249" s="220"/>
      <c r="C249" s="221"/>
      <c r="D249" s="222" t="s">
        <v>130</v>
      </c>
      <c r="E249" s="223" t="s">
        <v>19</v>
      </c>
      <c r="F249" s="224" t="s">
        <v>77</v>
      </c>
      <c r="G249" s="221"/>
      <c r="H249" s="223" t="s">
        <v>19</v>
      </c>
      <c r="I249" s="225"/>
      <c r="J249" s="221"/>
      <c r="K249" s="221"/>
      <c r="L249" s="226"/>
      <c r="M249" s="227"/>
      <c r="N249" s="228"/>
      <c r="O249" s="228"/>
      <c r="P249" s="228"/>
      <c r="Q249" s="228"/>
      <c r="R249" s="228"/>
      <c r="S249" s="228"/>
      <c r="T249" s="22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0" t="s">
        <v>130</v>
      </c>
      <c r="AU249" s="230" t="s">
        <v>82</v>
      </c>
      <c r="AV249" s="13" t="s">
        <v>80</v>
      </c>
      <c r="AW249" s="13" t="s">
        <v>33</v>
      </c>
      <c r="AX249" s="13" t="s">
        <v>72</v>
      </c>
      <c r="AY249" s="230" t="s">
        <v>115</v>
      </c>
    </row>
    <row r="250" s="14" customFormat="1">
      <c r="A250" s="14"/>
      <c r="B250" s="231"/>
      <c r="C250" s="232"/>
      <c r="D250" s="222" t="s">
        <v>130</v>
      </c>
      <c r="E250" s="233" t="s">
        <v>19</v>
      </c>
      <c r="F250" s="234" t="s">
        <v>186</v>
      </c>
      <c r="G250" s="232"/>
      <c r="H250" s="235">
        <v>13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1" t="s">
        <v>130</v>
      </c>
      <c r="AU250" s="241" t="s">
        <v>82</v>
      </c>
      <c r="AV250" s="14" t="s">
        <v>82</v>
      </c>
      <c r="AW250" s="14" t="s">
        <v>33</v>
      </c>
      <c r="AX250" s="14" t="s">
        <v>80</v>
      </c>
      <c r="AY250" s="241" t="s">
        <v>115</v>
      </c>
    </row>
    <row r="251" s="2" customFormat="1" ht="16.5" customHeight="1">
      <c r="A251" s="40"/>
      <c r="B251" s="41"/>
      <c r="C251" s="202" t="s">
        <v>387</v>
      </c>
      <c r="D251" s="202" t="s">
        <v>117</v>
      </c>
      <c r="E251" s="203" t="s">
        <v>388</v>
      </c>
      <c r="F251" s="204" t="s">
        <v>389</v>
      </c>
      <c r="G251" s="205" t="s">
        <v>390</v>
      </c>
      <c r="H251" s="206">
        <v>1</v>
      </c>
      <c r="I251" s="207"/>
      <c r="J251" s="208">
        <f>ROUND(I251*H251,2)</f>
        <v>0</v>
      </c>
      <c r="K251" s="204" t="s">
        <v>19</v>
      </c>
      <c r="L251" s="46"/>
      <c r="M251" s="209" t="s">
        <v>19</v>
      </c>
      <c r="N251" s="210" t="s">
        <v>43</v>
      </c>
      <c r="O251" s="86"/>
      <c r="P251" s="211">
        <f>O251*H251</f>
        <v>0</v>
      </c>
      <c r="Q251" s="211">
        <v>0</v>
      </c>
      <c r="R251" s="211">
        <f>Q251*H251</f>
        <v>0</v>
      </c>
      <c r="S251" s="211">
        <v>0</v>
      </c>
      <c r="T251" s="212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3" t="s">
        <v>122</v>
      </c>
      <c r="AT251" s="213" t="s">
        <v>117</v>
      </c>
      <c r="AU251" s="213" t="s">
        <v>82</v>
      </c>
      <c r="AY251" s="19" t="s">
        <v>115</v>
      </c>
      <c r="BE251" s="214">
        <f>IF(N251="základní",J251,0)</f>
        <v>0</v>
      </c>
      <c r="BF251" s="214">
        <f>IF(N251="snížená",J251,0)</f>
        <v>0</v>
      </c>
      <c r="BG251" s="214">
        <f>IF(N251="zákl. přenesená",J251,0)</f>
        <v>0</v>
      </c>
      <c r="BH251" s="214">
        <f>IF(N251="sníž. přenesená",J251,0)</f>
        <v>0</v>
      </c>
      <c r="BI251" s="214">
        <f>IF(N251="nulová",J251,0)</f>
        <v>0</v>
      </c>
      <c r="BJ251" s="19" t="s">
        <v>80</v>
      </c>
      <c r="BK251" s="214">
        <f>ROUND(I251*H251,2)</f>
        <v>0</v>
      </c>
      <c r="BL251" s="19" t="s">
        <v>122</v>
      </c>
      <c r="BM251" s="213" t="s">
        <v>391</v>
      </c>
    </row>
    <row r="252" s="13" customFormat="1">
      <c r="A252" s="13"/>
      <c r="B252" s="220"/>
      <c r="C252" s="221"/>
      <c r="D252" s="222" t="s">
        <v>130</v>
      </c>
      <c r="E252" s="223" t="s">
        <v>19</v>
      </c>
      <c r="F252" s="224" t="s">
        <v>369</v>
      </c>
      <c r="G252" s="221"/>
      <c r="H252" s="223" t="s">
        <v>19</v>
      </c>
      <c r="I252" s="225"/>
      <c r="J252" s="221"/>
      <c r="K252" s="221"/>
      <c r="L252" s="226"/>
      <c r="M252" s="227"/>
      <c r="N252" s="228"/>
      <c r="O252" s="228"/>
      <c r="P252" s="228"/>
      <c r="Q252" s="228"/>
      <c r="R252" s="228"/>
      <c r="S252" s="228"/>
      <c r="T252" s="22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0" t="s">
        <v>130</v>
      </c>
      <c r="AU252" s="230" t="s">
        <v>82</v>
      </c>
      <c r="AV252" s="13" t="s">
        <v>80</v>
      </c>
      <c r="AW252" s="13" t="s">
        <v>33</v>
      </c>
      <c r="AX252" s="13" t="s">
        <v>72</v>
      </c>
      <c r="AY252" s="230" t="s">
        <v>115</v>
      </c>
    </row>
    <row r="253" s="14" customFormat="1">
      <c r="A253" s="14"/>
      <c r="B253" s="231"/>
      <c r="C253" s="232"/>
      <c r="D253" s="222" t="s">
        <v>130</v>
      </c>
      <c r="E253" s="233" t="s">
        <v>19</v>
      </c>
      <c r="F253" s="234" t="s">
        <v>80</v>
      </c>
      <c r="G253" s="232"/>
      <c r="H253" s="235">
        <v>1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1" t="s">
        <v>130</v>
      </c>
      <c r="AU253" s="241" t="s">
        <v>82</v>
      </c>
      <c r="AV253" s="14" t="s">
        <v>82</v>
      </c>
      <c r="AW253" s="14" t="s">
        <v>33</v>
      </c>
      <c r="AX253" s="14" t="s">
        <v>80</v>
      </c>
      <c r="AY253" s="241" t="s">
        <v>115</v>
      </c>
    </row>
    <row r="254" s="2" customFormat="1" ht="16.5" customHeight="1">
      <c r="A254" s="40"/>
      <c r="B254" s="41"/>
      <c r="C254" s="202" t="s">
        <v>392</v>
      </c>
      <c r="D254" s="202" t="s">
        <v>117</v>
      </c>
      <c r="E254" s="203" t="s">
        <v>393</v>
      </c>
      <c r="F254" s="204" t="s">
        <v>394</v>
      </c>
      <c r="G254" s="205" t="s">
        <v>158</v>
      </c>
      <c r="H254" s="206">
        <v>14</v>
      </c>
      <c r="I254" s="207"/>
      <c r="J254" s="208">
        <f>ROUND(I254*H254,2)</f>
        <v>0</v>
      </c>
      <c r="K254" s="204" t="s">
        <v>19</v>
      </c>
      <c r="L254" s="46"/>
      <c r="M254" s="209" t="s">
        <v>19</v>
      </c>
      <c r="N254" s="210" t="s">
        <v>43</v>
      </c>
      <c r="O254" s="86"/>
      <c r="P254" s="211">
        <f>O254*H254</f>
        <v>0</v>
      </c>
      <c r="Q254" s="211">
        <v>0</v>
      </c>
      <c r="R254" s="211">
        <f>Q254*H254</f>
        <v>0</v>
      </c>
      <c r="S254" s="211">
        <v>0</v>
      </c>
      <c r="T254" s="212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3" t="s">
        <v>122</v>
      </c>
      <c r="AT254" s="213" t="s">
        <v>117</v>
      </c>
      <c r="AU254" s="213" t="s">
        <v>82</v>
      </c>
      <c r="AY254" s="19" t="s">
        <v>115</v>
      </c>
      <c r="BE254" s="214">
        <f>IF(N254="základní",J254,0)</f>
        <v>0</v>
      </c>
      <c r="BF254" s="214">
        <f>IF(N254="snížená",J254,0)</f>
        <v>0</v>
      </c>
      <c r="BG254" s="214">
        <f>IF(N254="zákl. přenesená",J254,0)</f>
        <v>0</v>
      </c>
      <c r="BH254" s="214">
        <f>IF(N254="sníž. přenesená",J254,0)</f>
        <v>0</v>
      </c>
      <c r="BI254" s="214">
        <f>IF(N254="nulová",J254,0)</f>
        <v>0</v>
      </c>
      <c r="BJ254" s="19" t="s">
        <v>80</v>
      </c>
      <c r="BK254" s="214">
        <f>ROUND(I254*H254,2)</f>
        <v>0</v>
      </c>
      <c r="BL254" s="19" t="s">
        <v>122</v>
      </c>
      <c r="BM254" s="213" t="s">
        <v>395</v>
      </c>
    </row>
    <row r="255" s="14" customFormat="1">
      <c r="A255" s="14"/>
      <c r="B255" s="231"/>
      <c r="C255" s="232"/>
      <c r="D255" s="222" t="s">
        <v>130</v>
      </c>
      <c r="E255" s="233" t="s">
        <v>19</v>
      </c>
      <c r="F255" s="234" t="s">
        <v>132</v>
      </c>
      <c r="G255" s="232"/>
      <c r="H255" s="235">
        <v>14</v>
      </c>
      <c r="I255" s="236"/>
      <c r="J255" s="232"/>
      <c r="K255" s="232"/>
      <c r="L255" s="237"/>
      <c r="M255" s="238"/>
      <c r="N255" s="239"/>
      <c r="O255" s="239"/>
      <c r="P255" s="239"/>
      <c r="Q255" s="239"/>
      <c r="R255" s="239"/>
      <c r="S255" s="239"/>
      <c r="T255" s="24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1" t="s">
        <v>130</v>
      </c>
      <c r="AU255" s="241" t="s">
        <v>82</v>
      </c>
      <c r="AV255" s="14" t="s">
        <v>82</v>
      </c>
      <c r="AW255" s="14" t="s">
        <v>33</v>
      </c>
      <c r="AX255" s="14" t="s">
        <v>80</v>
      </c>
      <c r="AY255" s="241" t="s">
        <v>115</v>
      </c>
    </row>
    <row r="256" s="2" customFormat="1" ht="16.5" customHeight="1">
      <c r="A256" s="40"/>
      <c r="B256" s="41"/>
      <c r="C256" s="202" t="s">
        <v>396</v>
      </c>
      <c r="D256" s="202" t="s">
        <v>117</v>
      </c>
      <c r="E256" s="203" t="s">
        <v>397</v>
      </c>
      <c r="F256" s="204" t="s">
        <v>398</v>
      </c>
      <c r="G256" s="205" t="s">
        <v>158</v>
      </c>
      <c r="H256" s="206">
        <v>2.5</v>
      </c>
      <c r="I256" s="207"/>
      <c r="J256" s="208">
        <f>ROUND(I256*H256,2)</f>
        <v>0</v>
      </c>
      <c r="K256" s="204" t="s">
        <v>19</v>
      </c>
      <c r="L256" s="46"/>
      <c r="M256" s="209" t="s">
        <v>19</v>
      </c>
      <c r="N256" s="210" t="s">
        <v>43</v>
      </c>
      <c r="O256" s="86"/>
      <c r="P256" s="211">
        <f>O256*H256</f>
        <v>0</v>
      </c>
      <c r="Q256" s="211">
        <v>0</v>
      </c>
      <c r="R256" s="211">
        <f>Q256*H256</f>
        <v>0</v>
      </c>
      <c r="S256" s="211">
        <v>0</v>
      </c>
      <c r="T256" s="212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3" t="s">
        <v>122</v>
      </c>
      <c r="AT256" s="213" t="s">
        <v>117</v>
      </c>
      <c r="AU256" s="213" t="s">
        <v>82</v>
      </c>
      <c r="AY256" s="19" t="s">
        <v>115</v>
      </c>
      <c r="BE256" s="214">
        <f>IF(N256="základní",J256,0)</f>
        <v>0</v>
      </c>
      <c r="BF256" s="214">
        <f>IF(N256="snížená",J256,0)</f>
        <v>0</v>
      </c>
      <c r="BG256" s="214">
        <f>IF(N256="zákl. přenesená",J256,0)</f>
        <v>0</v>
      </c>
      <c r="BH256" s="214">
        <f>IF(N256="sníž. přenesená",J256,0)</f>
        <v>0</v>
      </c>
      <c r="BI256" s="214">
        <f>IF(N256="nulová",J256,0)</f>
        <v>0</v>
      </c>
      <c r="BJ256" s="19" t="s">
        <v>80</v>
      </c>
      <c r="BK256" s="214">
        <f>ROUND(I256*H256,2)</f>
        <v>0</v>
      </c>
      <c r="BL256" s="19" t="s">
        <v>122</v>
      </c>
      <c r="BM256" s="213" t="s">
        <v>399</v>
      </c>
    </row>
    <row r="257" s="12" customFormat="1" ht="22.8" customHeight="1">
      <c r="A257" s="12"/>
      <c r="B257" s="186"/>
      <c r="C257" s="187"/>
      <c r="D257" s="188" t="s">
        <v>71</v>
      </c>
      <c r="E257" s="200" t="s">
        <v>400</v>
      </c>
      <c r="F257" s="200" t="s">
        <v>401</v>
      </c>
      <c r="G257" s="187"/>
      <c r="H257" s="187"/>
      <c r="I257" s="190"/>
      <c r="J257" s="201">
        <f>BK257</f>
        <v>0</v>
      </c>
      <c r="K257" s="187"/>
      <c r="L257" s="192"/>
      <c r="M257" s="193"/>
      <c r="N257" s="194"/>
      <c r="O257" s="194"/>
      <c r="P257" s="195">
        <f>SUM(P258:P273)</f>
        <v>0</v>
      </c>
      <c r="Q257" s="194"/>
      <c r="R257" s="195">
        <f>SUM(R258:R273)</f>
        <v>0</v>
      </c>
      <c r="S257" s="194"/>
      <c r="T257" s="196">
        <f>SUM(T258:T273)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97" t="s">
        <v>80</v>
      </c>
      <c r="AT257" s="198" t="s">
        <v>71</v>
      </c>
      <c r="AU257" s="198" t="s">
        <v>80</v>
      </c>
      <c r="AY257" s="197" t="s">
        <v>115</v>
      </c>
      <c r="BK257" s="199">
        <f>SUM(BK258:BK273)</f>
        <v>0</v>
      </c>
    </row>
    <row r="258" s="2" customFormat="1" ht="24.15" customHeight="1">
      <c r="A258" s="40"/>
      <c r="B258" s="41"/>
      <c r="C258" s="202" t="s">
        <v>402</v>
      </c>
      <c r="D258" s="202" t="s">
        <v>117</v>
      </c>
      <c r="E258" s="203" t="s">
        <v>403</v>
      </c>
      <c r="F258" s="204" t="s">
        <v>404</v>
      </c>
      <c r="G258" s="205" t="s">
        <v>211</v>
      </c>
      <c r="H258" s="206">
        <v>17.282</v>
      </c>
      <c r="I258" s="207"/>
      <c r="J258" s="208">
        <f>ROUND(I258*H258,2)</f>
        <v>0</v>
      </c>
      <c r="K258" s="204" t="s">
        <v>121</v>
      </c>
      <c r="L258" s="46"/>
      <c r="M258" s="209" t="s">
        <v>19</v>
      </c>
      <c r="N258" s="210" t="s">
        <v>43</v>
      </c>
      <c r="O258" s="86"/>
      <c r="P258" s="211">
        <f>O258*H258</f>
        <v>0</v>
      </c>
      <c r="Q258" s="211">
        <v>0</v>
      </c>
      <c r="R258" s="211">
        <f>Q258*H258</f>
        <v>0</v>
      </c>
      <c r="S258" s="211">
        <v>0</v>
      </c>
      <c r="T258" s="212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3" t="s">
        <v>122</v>
      </c>
      <c r="AT258" s="213" t="s">
        <v>117</v>
      </c>
      <c r="AU258" s="213" t="s">
        <v>82</v>
      </c>
      <c r="AY258" s="19" t="s">
        <v>115</v>
      </c>
      <c r="BE258" s="214">
        <f>IF(N258="základní",J258,0)</f>
        <v>0</v>
      </c>
      <c r="BF258" s="214">
        <f>IF(N258="snížená",J258,0)</f>
        <v>0</v>
      </c>
      <c r="BG258" s="214">
        <f>IF(N258="zákl. přenesená",J258,0)</f>
        <v>0</v>
      </c>
      <c r="BH258" s="214">
        <f>IF(N258="sníž. přenesená",J258,0)</f>
        <v>0</v>
      </c>
      <c r="BI258" s="214">
        <f>IF(N258="nulová",J258,0)</f>
        <v>0</v>
      </c>
      <c r="BJ258" s="19" t="s">
        <v>80</v>
      </c>
      <c r="BK258" s="214">
        <f>ROUND(I258*H258,2)</f>
        <v>0</v>
      </c>
      <c r="BL258" s="19" t="s">
        <v>122</v>
      </c>
      <c r="BM258" s="213" t="s">
        <v>405</v>
      </c>
    </row>
    <row r="259" s="2" customFormat="1">
      <c r="A259" s="40"/>
      <c r="B259" s="41"/>
      <c r="C259" s="42"/>
      <c r="D259" s="215" t="s">
        <v>124</v>
      </c>
      <c r="E259" s="42"/>
      <c r="F259" s="216" t="s">
        <v>406</v>
      </c>
      <c r="G259" s="42"/>
      <c r="H259" s="42"/>
      <c r="I259" s="217"/>
      <c r="J259" s="42"/>
      <c r="K259" s="42"/>
      <c r="L259" s="46"/>
      <c r="M259" s="218"/>
      <c r="N259" s="219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124</v>
      </c>
      <c r="AU259" s="19" t="s">
        <v>82</v>
      </c>
    </row>
    <row r="260" s="2" customFormat="1" ht="24.15" customHeight="1">
      <c r="A260" s="40"/>
      <c r="B260" s="41"/>
      <c r="C260" s="202" t="s">
        <v>407</v>
      </c>
      <c r="D260" s="202" t="s">
        <v>117</v>
      </c>
      <c r="E260" s="203" t="s">
        <v>408</v>
      </c>
      <c r="F260" s="204" t="s">
        <v>409</v>
      </c>
      <c r="G260" s="205" t="s">
        <v>211</v>
      </c>
      <c r="H260" s="206">
        <v>414.76799999999997</v>
      </c>
      <c r="I260" s="207"/>
      <c r="J260" s="208">
        <f>ROUND(I260*H260,2)</f>
        <v>0</v>
      </c>
      <c r="K260" s="204" t="s">
        <v>121</v>
      </c>
      <c r="L260" s="46"/>
      <c r="M260" s="209" t="s">
        <v>19</v>
      </c>
      <c r="N260" s="210" t="s">
        <v>43</v>
      </c>
      <c r="O260" s="86"/>
      <c r="P260" s="211">
        <f>O260*H260</f>
        <v>0</v>
      </c>
      <c r="Q260" s="211">
        <v>0</v>
      </c>
      <c r="R260" s="211">
        <f>Q260*H260</f>
        <v>0</v>
      </c>
      <c r="S260" s="211">
        <v>0</v>
      </c>
      <c r="T260" s="212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3" t="s">
        <v>122</v>
      </c>
      <c r="AT260" s="213" t="s">
        <v>117</v>
      </c>
      <c r="AU260" s="213" t="s">
        <v>82</v>
      </c>
      <c r="AY260" s="19" t="s">
        <v>115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19" t="s">
        <v>80</v>
      </c>
      <c r="BK260" s="214">
        <f>ROUND(I260*H260,2)</f>
        <v>0</v>
      </c>
      <c r="BL260" s="19" t="s">
        <v>122</v>
      </c>
      <c r="BM260" s="213" t="s">
        <v>410</v>
      </c>
    </row>
    <row r="261" s="2" customFormat="1">
      <c r="A261" s="40"/>
      <c r="B261" s="41"/>
      <c r="C261" s="42"/>
      <c r="D261" s="215" t="s">
        <v>124</v>
      </c>
      <c r="E261" s="42"/>
      <c r="F261" s="216" t="s">
        <v>411</v>
      </c>
      <c r="G261" s="42"/>
      <c r="H261" s="42"/>
      <c r="I261" s="217"/>
      <c r="J261" s="42"/>
      <c r="K261" s="42"/>
      <c r="L261" s="46"/>
      <c r="M261" s="218"/>
      <c r="N261" s="219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124</v>
      </c>
      <c r="AU261" s="19" t="s">
        <v>82</v>
      </c>
    </row>
    <row r="262" s="14" customFormat="1">
      <c r="A262" s="14"/>
      <c r="B262" s="231"/>
      <c r="C262" s="232"/>
      <c r="D262" s="222" t="s">
        <v>130</v>
      </c>
      <c r="E262" s="233" t="s">
        <v>19</v>
      </c>
      <c r="F262" s="234" t="s">
        <v>412</v>
      </c>
      <c r="G262" s="232"/>
      <c r="H262" s="235">
        <v>414.76799999999997</v>
      </c>
      <c r="I262" s="236"/>
      <c r="J262" s="232"/>
      <c r="K262" s="232"/>
      <c r="L262" s="237"/>
      <c r="M262" s="238"/>
      <c r="N262" s="239"/>
      <c r="O262" s="239"/>
      <c r="P262" s="239"/>
      <c r="Q262" s="239"/>
      <c r="R262" s="239"/>
      <c r="S262" s="239"/>
      <c r="T262" s="24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1" t="s">
        <v>130</v>
      </c>
      <c r="AU262" s="241" t="s">
        <v>82</v>
      </c>
      <c r="AV262" s="14" t="s">
        <v>82</v>
      </c>
      <c r="AW262" s="14" t="s">
        <v>33</v>
      </c>
      <c r="AX262" s="14" t="s">
        <v>80</v>
      </c>
      <c r="AY262" s="241" t="s">
        <v>115</v>
      </c>
    </row>
    <row r="263" s="2" customFormat="1" ht="16.5" customHeight="1">
      <c r="A263" s="40"/>
      <c r="B263" s="41"/>
      <c r="C263" s="202" t="s">
        <v>413</v>
      </c>
      <c r="D263" s="202" t="s">
        <v>117</v>
      </c>
      <c r="E263" s="203" t="s">
        <v>414</v>
      </c>
      <c r="F263" s="204" t="s">
        <v>415</v>
      </c>
      <c r="G263" s="205" t="s">
        <v>211</v>
      </c>
      <c r="H263" s="206">
        <v>17.282</v>
      </c>
      <c r="I263" s="207"/>
      <c r="J263" s="208">
        <f>ROUND(I263*H263,2)</f>
        <v>0</v>
      </c>
      <c r="K263" s="204" t="s">
        <v>121</v>
      </c>
      <c r="L263" s="46"/>
      <c r="M263" s="209" t="s">
        <v>19</v>
      </c>
      <c r="N263" s="210" t="s">
        <v>43</v>
      </c>
      <c r="O263" s="86"/>
      <c r="P263" s="211">
        <f>O263*H263</f>
        <v>0</v>
      </c>
      <c r="Q263" s="211">
        <v>0</v>
      </c>
      <c r="R263" s="211">
        <f>Q263*H263</f>
        <v>0</v>
      </c>
      <c r="S263" s="211">
        <v>0</v>
      </c>
      <c r="T263" s="212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3" t="s">
        <v>122</v>
      </c>
      <c r="AT263" s="213" t="s">
        <v>117</v>
      </c>
      <c r="AU263" s="213" t="s">
        <v>82</v>
      </c>
      <c r="AY263" s="19" t="s">
        <v>115</v>
      </c>
      <c r="BE263" s="214">
        <f>IF(N263="základní",J263,0)</f>
        <v>0</v>
      </c>
      <c r="BF263" s="214">
        <f>IF(N263="snížená",J263,0)</f>
        <v>0</v>
      </c>
      <c r="BG263" s="214">
        <f>IF(N263="zákl. přenesená",J263,0)</f>
        <v>0</v>
      </c>
      <c r="BH263" s="214">
        <f>IF(N263="sníž. přenesená",J263,0)</f>
        <v>0</v>
      </c>
      <c r="BI263" s="214">
        <f>IF(N263="nulová",J263,0)</f>
        <v>0</v>
      </c>
      <c r="BJ263" s="19" t="s">
        <v>80</v>
      </c>
      <c r="BK263" s="214">
        <f>ROUND(I263*H263,2)</f>
        <v>0</v>
      </c>
      <c r="BL263" s="19" t="s">
        <v>122</v>
      </c>
      <c r="BM263" s="213" t="s">
        <v>416</v>
      </c>
    </row>
    <row r="264" s="2" customFormat="1">
      <c r="A264" s="40"/>
      <c r="B264" s="41"/>
      <c r="C264" s="42"/>
      <c r="D264" s="215" t="s">
        <v>124</v>
      </c>
      <c r="E264" s="42"/>
      <c r="F264" s="216" t="s">
        <v>417</v>
      </c>
      <c r="G264" s="42"/>
      <c r="H264" s="42"/>
      <c r="I264" s="217"/>
      <c r="J264" s="42"/>
      <c r="K264" s="42"/>
      <c r="L264" s="46"/>
      <c r="M264" s="218"/>
      <c r="N264" s="219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124</v>
      </c>
      <c r="AU264" s="19" t="s">
        <v>82</v>
      </c>
    </row>
    <row r="265" s="2" customFormat="1" ht="24.15" customHeight="1">
      <c r="A265" s="40"/>
      <c r="B265" s="41"/>
      <c r="C265" s="202" t="s">
        <v>418</v>
      </c>
      <c r="D265" s="202" t="s">
        <v>117</v>
      </c>
      <c r="E265" s="203" t="s">
        <v>419</v>
      </c>
      <c r="F265" s="204" t="s">
        <v>420</v>
      </c>
      <c r="G265" s="205" t="s">
        <v>211</v>
      </c>
      <c r="H265" s="206">
        <v>8.1400000000000006</v>
      </c>
      <c r="I265" s="207"/>
      <c r="J265" s="208">
        <f>ROUND(I265*H265,2)</f>
        <v>0</v>
      </c>
      <c r="K265" s="204" t="s">
        <v>121</v>
      </c>
      <c r="L265" s="46"/>
      <c r="M265" s="209" t="s">
        <v>19</v>
      </c>
      <c r="N265" s="210" t="s">
        <v>43</v>
      </c>
      <c r="O265" s="86"/>
      <c r="P265" s="211">
        <f>O265*H265</f>
        <v>0</v>
      </c>
      <c r="Q265" s="211">
        <v>0</v>
      </c>
      <c r="R265" s="211">
        <f>Q265*H265</f>
        <v>0</v>
      </c>
      <c r="S265" s="211">
        <v>0</v>
      </c>
      <c r="T265" s="212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3" t="s">
        <v>122</v>
      </c>
      <c r="AT265" s="213" t="s">
        <v>117</v>
      </c>
      <c r="AU265" s="213" t="s">
        <v>82</v>
      </c>
      <c r="AY265" s="19" t="s">
        <v>115</v>
      </c>
      <c r="BE265" s="214">
        <f>IF(N265="základní",J265,0)</f>
        <v>0</v>
      </c>
      <c r="BF265" s="214">
        <f>IF(N265="snížená",J265,0)</f>
        <v>0</v>
      </c>
      <c r="BG265" s="214">
        <f>IF(N265="zákl. přenesená",J265,0)</f>
        <v>0</v>
      </c>
      <c r="BH265" s="214">
        <f>IF(N265="sníž. přenesená",J265,0)</f>
        <v>0</v>
      </c>
      <c r="BI265" s="214">
        <f>IF(N265="nulová",J265,0)</f>
        <v>0</v>
      </c>
      <c r="BJ265" s="19" t="s">
        <v>80</v>
      </c>
      <c r="BK265" s="214">
        <f>ROUND(I265*H265,2)</f>
        <v>0</v>
      </c>
      <c r="BL265" s="19" t="s">
        <v>122</v>
      </c>
      <c r="BM265" s="213" t="s">
        <v>421</v>
      </c>
    </row>
    <row r="266" s="2" customFormat="1">
      <c r="A266" s="40"/>
      <c r="B266" s="41"/>
      <c r="C266" s="42"/>
      <c r="D266" s="215" t="s">
        <v>124</v>
      </c>
      <c r="E266" s="42"/>
      <c r="F266" s="216" t="s">
        <v>422</v>
      </c>
      <c r="G266" s="42"/>
      <c r="H266" s="42"/>
      <c r="I266" s="217"/>
      <c r="J266" s="42"/>
      <c r="K266" s="42"/>
      <c r="L266" s="46"/>
      <c r="M266" s="218"/>
      <c r="N266" s="219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124</v>
      </c>
      <c r="AU266" s="19" t="s">
        <v>82</v>
      </c>
    </row>
    <row r="267" s="14" customFormat="1">
      <c r="A267" s="14"/>
      <c r="B267" s="231"/>
      <c r="C267" s="232"/>
      <c r="D267" s="222" t="s">
        <v>130</v>
      </c>
      <c r="E267" s="233" t="s">
        <v>19</v>
      </c>
      <c r="F267" s="234" t="s">
        <v>423</v>
      </c>
      <c r="G267" s="232"/>
      <c r="H267" s="235">
        <v>8.1400000000000006</v>
      </c>
      <c r="I267" s="236"/>
      <c r="J267" s="232"/>
      <c r="K267" s="232"/>
      <c r="L267" s="237"/>
      <c r="M267" s="238"/>
      <c r="N267" s="239"/>
      <c r="O267" s="239"/>
      <c r="P267" s="239"/>
      <c r="Q267" s="239"/>
      <c r="R267" s="239"/>
      <c r="S267" s="239"/>
      <c r="T267" s="24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1" t="s">
        <v>130</v>
      </c>
      <c r="AU267" s="241" t="s">
        <v>82</v>
      </c>
      <c r="AV267" s="14" t="s">
        <v>82</v>
      </c>
      <c r="AW267" s="14" t="s">
        <v>33</v>
      </c>
      <c r="AX267" s="14" t="s">
        <v>80</v>
      </c>
      <c r="AY267" s="241" t="s">
        <v>115</v>
      </c>
    </row>
    <row r="268" s="2" customFormat="1" ht="24.15" customHeight="1">
      <c r="A268" s="40"/>
      <c r="B268" s="41"/>
      <c r="C268" s="202" t="s">
        <v>424</v>
      </c>
      <c r="D268" s="202" t="s">
        <v>117</v>
      </c>
      <c r="E268" s="203" t="s">
        <v>425</v>
      </c>
      <c r="F268" s="204" t="s">
        <v>210</v>
      </c>
      <c r="G268" s="205" t="s">
        <v>211</v>
      </c>
      <c r="H268" s="206">
        <v>6.9699999999999998</v>
      </c>
      <c r="I268" s="207"/>
      <c r="J268" s="208">
        <f>ROUND(I268*H268,2)</f>
        <v>0</v>
      </c>
      <c r="K268" s="204" t="s">
        <v>121</v>
      </c>
      <c r="L268" s="46"/>
      <c r="M268" s="209" t="s">
        <v>19</v>
      </c>
      <c r="N268" s="210" t="s">
        <v>43</v>
      </c>
      <c r="O268" s="86"/>
      <c r="P268" s="211">
        <f>O268*H268</f>
        <v>0</v>
      </c>
      <c r="Q268" s="211">
        <v>0</v>
      </c>
      <c r="R268" s="211">
        <f>Q268*H268</f>
        <v>0</v>
      </c>
      <c r="S268" s="211">
        <v>0</v>
      </c>
      <c r="T268" s="212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3" t="s">
        <v>122</v>
      </c>
      <c r="AT268" s="213" t="s">
        <v>117</v>
      </c>
      <c r="AU268" s="213" t="s">
        <v>82</v>
      </c>
      <c r="AY268" s="19" t="s">
        <v>115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19" t="s">
        <v>80</v>
      </c>
      <c r="BK268" s="214">
        <f>ROUND(I268*H268,2)</f>
        <v>0</v>
      </c>
      <c r="BL268" s="19" t="s">
        <v>122</v>
      </c>
      <c r="BM268" s="213" t="s">
        <v>426</v>
      </c>
    </row>
    <row r="269" s="2" customFormat="1">
      <c r="A269" s="40"/>
      <c r="B269" s="41"/>
      <c r="C269" s="42"/>
      <c r="D269" s="215" t="s">
        <v>124</v>
      </c>
      <c r="E269" s="42"/>
      <c r="F269" s="216" t="s">
        <v>427</v>
      </c>
      <c r="G269" s="42"/>
      <c r="H269" s="42"/>
      <c r="I269" s="217"/>
      <c r="J269" s="42"/>
      <c r="K269" s="42"/>
      <c r="L269" s="46"/>
      <c r="M269" s="218"/>
      <c r="N269" s="219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124</v>
      </c>
      <c r="AU269" s="19" t="s">
        <v>82</v>
      </c>
    </row>
    <row r="270" s="14" customFormat="1">
      <c r="A270" s="14"/>
      <c r="B270" s="231"/>
      <c r="C270" s="232"/>
      <c r="D270" s="222" t="s">
        <v>130</v>
      </c>
      <c r="E270" s="233" t="s">
        <v>19</v>
      </c>
      <c r="F270" s="234" t="s">
        <v>428</v>
      </c>
      <c r="G270" s="232"/>
      <c r="H270" s="235">
        <v>6.9699999999999998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1" t="s">
        <v>130</v>
      </c>
      <c r="AU270" s="241" t="s">
        <v>82</v>
      </c>
      <c r="AV270" s="14" t="s">
        <v>82</v>
      </c>
      <c r="AW270" s="14" t="s">
        <v>33</v>
      </c>
      <c r="AX270" s="14" t="s">
        <v>80</v>
      </c>
      <c r="AY270" s="241" t="s">
        <v>115</v>
      </c>
    </row>
    <row r="271" s="2" customFormat="1" ht="24.15" customHeight="1">
      <c r="A271" s="40"/>
      <c r="B271" s="41"/>
      <c r="C271" s="202" t="s">
        <v>429</v>
      </c>
      <c r="D271" s="202" t="s">
        <v>117</v>
      </c>
      <c r="E271" s="203" t="s">
        <v>430</v>
      </c>
      <c r="F271" s="204" t="s">
        <v>431</v>
      </c>
      <c r="G271" s="205" t="s">
        <v>211</v>
      </c>
      <c r="H271" s="206">
        <v>2.1720000000000002</v>
      </c>
      <c r="I271" s="207"/>
      <c r="J271" s="208">
        <f>ROUND(I271*H271,2)</f>
        <v>0</v>
      </c>
      <c r="K271" s="204" t="s">
        <v>121</v>
      </c>
      <c r="L271" s="46"/>
      <c r="M271" s="209" t="s">
        <v>19</v>
      </c>
      <c r="N271" s="210" t="s">
        <v>43</v>
      </c>
      <c r="O271" s="86"/>
      <c r="P271" s="211">
        <f>O271*H271</f>
        <v>0</v>
      </c>
      <c r="Q271" s="211">
        <v>0</v>
      </c>
      <c r="R271" s="211">
        <f>Q271*H271</f>
        <v>0</v>
      </c>
      <c r="S271" s="211">
        <v>0</v>
      </c>
      <c r="T271" s="212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3" t="s">
        <v>122</v>
      </c>
      <c r="AT271" s="213" t="s">
        <v>117</v>
      </c>
      <c r="AU271" s="213" t="s">
        <v>82</v>
      </c>
      <c r="AY271" s="19" t="s">
        <v>115</v>
      </c>
      <c r="BE271" s="214">
        <f>IF(N271="základní",J271,0)</f>
        <v>0</v>
      </c>
      <c r="BF271" s="214">
        <f>IF(N271="snížená",J271,0)</f>
        <v>0</v>
      </c>
      <c r="BG271" s="214">
        <f>IF(N271="zákl. přenesená",J271,0)</f>
        <v>0</v>
      </c>
      <c r="BH271" s="214">
        <f>IF(N271="sníž. přenesená",J271,0)</f>
        <v>0</v>
      </c>
      <c r="BI271" s="214">
        <f>IF(N271="nulová",J271,0)</f>
        <v>0</v>
      </c>
      <c r="BJ271" s="19" t="s">
        <v>80</v>
      </c>
      <c r="BK271" s="214">
        <f>ROUND(I271*H271,2)</f>
        <v>0</v>
      </c>
      <c r="BL271" s="19" t="s">
        <v>122</v>
      </c>
      <c r="BM271" s="213" t="s">
        <v>432</v>
      </c>
    </row>
    <row r="272" s="2" customFormat="1">
      <c r="A272" s="40"/>
      <c r="B272" s="41"/>
      <c r="C272" s="42"/>
      <c r="D272" s="215" t="s">
        <v>124</v>
      </c>
      <c r="E272" s="42"/>
      <c r="F272" s="216" t="s">
        <v>433</v>
      </c>
      <c r="G272" s="42"/>
      <c r="H272" s="42"/>
      <c r="I272" s="217"/>
      <c r="J272" s="42"/>
      <c r="K272" s="42"/>
      <c r="L272" s="46"/>
      <c r="M272" s="218"/>
      <c r="N272" s="219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124</v>
      </c>
      <c r="AU272" s="19" t="s">
        <v>82</v>
      </c>
    </row>
    <row r="273" s="14" customFormat="1">
      <c r="A273" s="14"/>
      <c r="B273" s="231"/>
      <c r="C273" s="232"/>
      <c r="D273" s="222" t="s">
        <v>130</v>
      </c>
      <c r="E273" s="233" t="s">
        <v>19</v>
      </c>
      <c r="F273" s="234" t="s">
        <v>434</v>
      </c>
      <c r="G273" s="232"/>
      <c r="H273" s="235">
        <v>2.1720000000000002</v>
      </c>
      <c r="I273" s="236"/>
      <c r="J273" s="232"/>
      <c r="K273" s="232"/>
      <c r="L273" s="237"/>
      <c r="M273" s="238"/>
      <c r="N273" s="239"/>
      <c r="O273" s="239"/>
      <c r="P273" s="239"/>
      <c r="Q273" s="239"/>
      <c r="R273" s="239"/>
      <c r="S273" s="239"/>
      <c r="T273" s="24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1" t="s">
        <v>130</v>
      </c>
      <c r="AU273" s="241" t="s">
        <v>82</v>
      </c>
      <c r="AV273" s="14" t="s">
        <v>82</v>
      </c>
      <c r="AW273" s="14" t="s">
        <v>33</v>
      </c>
      <c r="AX273" s="14" t="s">
        <v>80</v>
      </c>
      <c r="AY273" s="241" t="s">
        <v>115</v>
      </c>
    </row>
    <row r="274" s="12" customFormat="1" ht="22.8" customHeight="1">
      <c r="A274" s="12"/>
      <c r="B274" s="186"/>
      <c r="C274" s="187"/>
      <c r="D274" s="188" t="s">
        <v>71</v>
      </c>
      <c r="E274" s="200" t="s">
        <v>435</v>
      </c>
      <c r="F274" s="200" t="s">
        <v>436</v>
      </c>
      <c r="G274" s="187"/>
      <c r="H274" s="187"/>
      <c r="I274" s="190"/>
      <c r="J274" s="201">
        <f>BK274</f>
        <v>0</v>
      </c>
      <c r="K274" s="187"/>
      <c r="L274" s="192"/>
      <c r="M274" s="193"/>
      <c r="N274" s="194"/>
      <c r="O274" s="194"/>
      <c r="P274" s="195">
        <f>SUM(P275:P276)</f>
        <v>0</v>
      </c>
      <c r="Q274" s="194"/>
      <c r="R274" s="195">
        <f>SUM(R275:R276)</f>
        <v>0</v>
      </c>
      <c r="S274" s="194"/>
      <c r="T274" s="196">
        <f>SUM(T275:T276)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97" t="s">
        <v>80</v>
      </c>
      <c r="AT274" s="198" t="s">
        <v>71</v>
      </c>
      <c r="AU274" s="198" t="s">
        <v>80</v>
      </c>
      <c r="AY274" s="197" t="s">
        <v>115</v>
      </c>
      <c r="BK274" s="199">
        <f>SUM(BK275:BK276)</f>
        <v>0</v>
      </c>
    </row>
    <row r="275" s="2" customFormat="1" ht="24.15" customHeight="1">
      <c r="A275" s="40"/>
      <c r="B275" s="41"/>
      <c r="C275" s="202" t="s">
        <v>437</v>
      </c>
      <c r="D275" s="202" t="s">
        <v>117</v>
      </c>
      <c r="E275" s="203" t="s">
        <v>438</v>
      </c>
      <c r="F275" s="204" t="s">
        <v>439</v>
      </c>
      <c r="G275" s="205" t="s">
        <v>211</v>
      </c>
      <c r="H275" s="206">
        <v>24.603999999999999</v>
      </c>
      <c r="I275" s="207"/>
      <c r="J275" s="208">
        <f>ROUND(I275*H275,2)</f>
        <v>0</v>
      </c>
      <c r="K275" s="204" t="s">
        <v>121</v>
      </c>
      <c r="L275" s="46"/>
      <c r="M275" s="209" t="s">
        <v>19</v>
      </c>
      <c r="N275" s="210" t="s">
        <v>43</v>
      </c>
      <c r="O275" s="86"/>
      <c r="P275" s="211">
        <f>O275*H275</f>
        <v>0</v>
      </c>
      <c r="Q275" s="211">
        <v>0</v>
      </c>
      <c r="R275" s="211">
        <f>Q275*H275</f>
        <v>0</v>
      </c>
      <c r="S275" s="211">
        <v>0</v>
      </c>
      <c r="T275" s="212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3" t="s">
        <v>122</v>
      </c>
      <c r="AT275" s="213" t="s">
        <v>117</v>
      </c>
      <c r="AU275" s="213" t="s">
        <v>82</v>
      </c>
      <c r="AY275" s="19" t="s">
        <v>115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19" t="s">
        <v>80</v>
      </c>
      <c r="BK275" s="214">
        <f>ROUND(I275*H275,2)</f>
        <v>0</v>
      </c>
      <c r="BL275" s="19" t="s">
        <v>122</v>
      </c>
      <c r="BM275" s="213" t="s">
        <v>440</v>
      </c>
    </row>
    <row r="276" s="2" customFormat="1">
      <c r="A276" s="40"/>
      <c r="B276" s="41"/>
      <c r="C276" s="42"/>
      <c r="D276" s="215" t="s">
        <v>124</v>
      </c>
      <c r="E276" s="42"/>
      <c r="F276" s="216" t="s">
        <v>441</v>
      </c>
      <c r="G276" s="42"/>
      <c r="H276" s="42"/>
      <c r="I276" s="217"/>
      <c r="J276" s="42"/>
      <c r="K276" s="42"/>
      <c r="L276" s="46"/>
      <c r="M276" s="218"/>
      <c r="N276" s="219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124</v>
      </c>
      <c r="AU276" s="19" t="s">
        <v>82</v>
      </c>
    </row>
    <row r="277" s="12" customFormat="1" ht="25.92" customHeight="1">
      <c r="A277" s="12"/>
      <c r="B277" s="186"/>
      <c r="C277" s="187"/>
      <c r="D277" s="188" t="s">
        <v>71</v>
      </c>
      <c r="E277" s="189" t="s">
        <v>442</v>
      </c>
      <c r="F277" s="189" t="s">
        <v>443</v>
      </c>
      <c r="G277" s="187"/>
      <c r="H277" s="187"/>
      <c r="I277" s="190"/>
      <c r="J277" s="191">
        <f>BK277</f>
        <v>0</v>
      </c>
      <c r="K277" s="187"/>
      <c r="L277" s="192"/>
      <c r="M277" s="193"/>
      <c r="N277" s="194"/>
      <c r="O277" s="194"/>
      <c r="P277" s="195">
        <f>P278+P294+P299</f>
        <v>0</v>
      </c>
      <c r="Q277" s="194"/>
      <c r="R277" s="195">
        <f>R278+R294+R299</f>
        <v>0</v>
      </c>
      <c r="S277" s="194"/>
      <c r="T277" s="196">
        <f>T278+T294+T299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97" t="s">
        <v>146</v>
      </c>
      <c r="AT277" s="198" t="s">
        <v>71</v>
      </c>
      <c r="AU277" s="198" t="s">
        <v>72</v>
      </c>
      <c r="AY277" s="197" t="s">
        <v>115</v>
      </c>
      <c r="BK277" s="199">
        <f>BK278+BK294+BK299</f>
        <v>0</v>
      </c>
    </row>
    <row r="278" s="12" customFormat="1" ht="22.8" customHeight="1">
      <c r="A278" s="12"/>
      <c r="B278" s="186"/>
      <c r="C278" s="187"/>
      <c r="D278" s="188" t="s">
        <v>71</v>
      </c>
      <c r="E278" s="200" t="s">
        <v>444</v>
      </c>
      <c r="F278" s="200" t="s">
        <v>445</v>
      </c>
      <c r="G278" s="187"/>
      <c r="H278" s="187"/>
      <c r="I278" s="190"/>
      <c r="J278" s="201">
        <f>BK278</f>
        <v>0</v>
      </c>
      <c r="K278" s="187"/>
      <c r="L278" s="192"/>
      <c r="M278" s="193"/>
      <c r="N278" s="194"/>
      <c r="O278" s="194"/>
      <c r="P278" s="195">
        <f>SUM(P279:P293)</f>
        <v>0</v>
      </c>
      <c r="Q278" s="194"/>
      <c r="R278" s="195">
        <f>SUM(R279:R293)</f>
        <v>0</v>
      </c>
      <c r="S278" s="194"/>
      <c r="T278" s="196">
        <f>SUM(T279:T293)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97" t="s">
        <v>146</v>
      </c>
      <c r="AT278" s="198" t="s">
        <v>71</v>
      </c>
      <c r="AU278" s="198" t="s">
        <v>80</v>
      </c>
      <c r="AY278" s="197" t="s">
        <v>115</v>
      </c>
      <c r="BK278" s="199">
        <f>SUM(BK279:BK293)</f>
        <v>0</v>
      </c>
    </row>
    <row r="279" s="2" customFormat="1" ht="16.5" customHeight="1">
      <c r="A279" s="40"/>
      <c r="B279" s="41"/>
      <c r="C279" s="202" t="s">
        <v>446</v>
      </c>
      <c r="D279" s="202" t="s">
        <v>117</v>
      </c>
      <c r="E279" s="203" t="s">
        <v>447</v>
      </c>
      <c r="F279" s="204" t="s">
        <v>448</v>
      </c>
      <c r="G279" s="205" t="s">
        <v>449</v>
      </c>
      <c r="H279" s="206">
        <v>10</v>
      </c>
      <c r="I279" s="207"/>
      <c r="J279" s="208">
        <f>ROUND(I279*H279,2)</f>
        <v>0</v>
      </c>
      <c r="K279" s="204" t="s">
        <v>19</v>
      </c>
      <c r="L279" s="46"/>
      <c r="M279" s="209" t="s">
        <v>19</v>
      </c>
      <c r="N279" s="210" t="s">
        <v>43</v>
      </c>
      <c r="O279" s="86"/>
      <c r="P279" s="211">
        <f>O279*H279</f>
        <v>0</v>
      </c>
      <c r="Q279" s="211">
        <v>0</v>
      </c>
      <c r="R279" s="211">
        <f>Q279*H279</f>
        <v>0</v>
      </c>
      <c r="S279" s="211">
        <v>0</v>
      </c>
      <c r="T279" s="212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3" t="s">
        <v>450</v>
      </c>
      <c r="AT279" s="213" t="s">
        <v>117</v>
      </c>
      <c r="AU279" s="213" t="s">
        <v>82</v>
      </c>
      <c r="AY279" s="19" t="s">
        <v>115</v>
      </c>
      <c r="BE279" s="214">
        <f>IF(N279="základní",J279,0)</f>
        <v>0</v>
      </c>
      <c r="BF279" s="214">
        <f>IF(N279="snížená",J279,0)</f>
        <v>0</v>
      </c>
      <c r="BG279" s="214">
        <f>IF(N279="zákl. přenesená",J279,0)</f>
        <v>0</v>
      </c>
      <c r="BH279" s="214">
        <f>IF(N279="sníž. přenesená",J279,0)</f>
        <v>0</v>
      </c>
      <c r="BI279" s="214">
        <f>IF(N279="nulová",J279,0)</f>
        <v>0</v>
      </c>
      <c r="BJ279" s="19" t="s">
        <v>80</v>
      </c>
      <c r="BK279" s="214">
        <f>ROUND(I279*H279,2)</f>
        <v>0</v>
      </c>
      <c r="BL279" s="19" t="s">
        <v>450</v>
      </c>
      <c r="BM279" s="213" t="s">
        <v>451</v>
      </c>
    </row>
    <row r="280" s="2" customFormat="1">
      <c r="A280" s="40"/>
      <c r="B280" s="41"/>
      <c r="C280" s="42"/>
      <c r="D280" s="222" t="s">
        <v>375</v>
      </c>
      <c r="E280" s="42"/>
      <c r="F280" s="263" t="s">
        <v>452</v>
      </c>
      <c r="G280" s="42"/>
      <c r="H280" s="42"/>
      <c r="I280" s="217"/>
      <c r="J280" s="42"/>
      <c r="K280" s="42"/>
      <c r="L280" s="46"/>
      <c r="M280" s="218"/>
      <c r="N280" s="219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375</v>
      </c>
      <c r="AU280" s="19" t="s">
        <v>82</v>
      </c>
    </row>
    <row r="281" s="2" customFormat="1" ht="16.5" customHeight="1">
      <c r="A281" s="40"/>
      <c r="B281" s="41"/>
      <c r="C281" s="202" t="s">
        <v>453</v>
      </c>
      <c r="D281" s="202" t="s">
        <v>117</v>
      </c>
      <c r="E281" s="203" t="s">
        <v>454</v>
      </c>
      <c r="F281" s="204" t="s">
        <v>455</v>
      </c>
      <c r="G281" s="205" t="s">
        <v>449</v>
      </c>
      <c r="H281" s="206">
        <v>10</v>
      </c>
      <c r="I281" s="207"/>
      <c r="J281" s="208">
        <f>ROUND(I281*H281,2)</f>
        <v>0</v>
      </c>
      <c r="K281" s="204" t="s">
        <v>19</v>
      </c>
      <c r="L281" s="46"/>
      <c r="M281" s="209" t="s">
        <v>19</v>
      </c>
      <c r="N281" s="210" t="s">
        <v>43</v>
      </c>
      <c r="O281" s="86"/>
      <c r="P281" s="211">
        <f>O281*H281</f>
        <v>0</v>
      </c>
      <c r="Q281" s="211">
        <v>0</v>
      </c>
      <c r="R281" s="211">
        <f>Q281*H281</f>
        <v>0</v>
      </c>
      <c r="S281" s="211">
        <v>0</v>
      </c>
      <c r="T281" s="212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3" t="s">
        <v>450</v>
      </c>
      <c r="AT281" s="213" t="s">
        <v>117</v>
      </c>
      <c r="AU281" s="213" t="s">
        <v>82</v>
      </c>
      <c r="AY281" s="19" t="s">
        <v>115</v>
      </c>
      <c r="BE281" s="214">
        <f>IF(N281="základní",J281,0)</f>
        <v>0</v>
      </c>
      <c r="BF281" s="214">
        <f>IF(N281="snížená",J281,0)</f>
        <v>0</v>
      </c>
      <c r="BG281" s="214">
        <f>IF(N281="zákl. přenesená",J281,0)</f>
        <v>0</v>
      </c>
      <c r="BH281" s="214">
        <f>IF(N281="sníž. přenesená",J281,0)</f>
        <v>0</v>
      </c>
      <c r="BI281" s="214">
        <f>IF(N281="nulová",J281,0)</f>
        <v>0</v>
      </c>
      <c r="BJ281" s="19" t="s">
        <v>80</v>
      </c>
      <c r="BK281" s="214">
        <f>ROUND(I281*H281,2)</f>
        <v>0</v>
      </c>
      <c r="BL281" s="19" t="s">
        <v>450</v>
      </c>
      <c r="BM281" s="213" t="s">
        <v>456</v>
      </c>
    </row>
    <row r="282" s="2" customFormat="1">
      <c r="A282" s="40"/>
      <c r="B282" s="41"/>
      <c r="C282" s="42"/>
      <c r="D282" s="222" t="s">
        <v>375</v>
      </c>
      <c r="E282" s="42"/>
      <c r="F282" s="263" t="s">
        <v>457</v>
      </c>
      <c r="G282" s="42"/>
      <c r="H282" s="42"/>
      <c r="I282" s="217"/>
      <c r="J282" s="42"/>
      <c r="K282" s="42"/>
      <c r="L282" s="46"/>
      <c r="M282" s="218"/>
      <c r="N282" s="219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375</v>
      </c>
      <c r="AU282" s="19" t="s">
        <v>82</v>
      </c>
    </row>
    <row r="283" s="2" customFormat="1" ht="16.5" customHeight="1">
      <c r="A283" s="40"/>
      <c r="B283" s="41"/>
      <c r="C283" s="202" t="s">
        <v>458</v>
      </c>
      <c r="D283" s="202" t="s">
        <v>117</v>
      </c>
      <c r="E283" s="203" t="s">
        <v>459</v>
      </c>
      <c r="F283" s="204" t="s">
        <v>460</v>
      </c>
      <c r="G283" s="205" t="s">
        <v>449</v>
      </c>
      <c r="H283" s="206">
        <v>10</v>
      </c>
      <c r="I283" s="207"/>
      <c r="J283" s="208">
        <f>ROUND(I283*H283,2)</f>
        <v>0</v>
      </c>
      <c r="K283" s="204" t="s">
        <v>19</v>
      </c>
      <c r="L283" s="46"/>
      <c r="M283" s="209" t="s">
        <v>19</v>
      </c>
      <c r="N283" s="210" t="s">
        <v>43</v>
      </c>
      <c r="O283" s="86"/>
      <c r="P283" s="211">
        <f>O283*H283</f>
        <v>0</v>
      </c>
      <c r="Q283" s="211">
        <v>0</v>
      </c>
      <c r="R283" s="211">
        <f>Q283*H283</f>
        <v>0</v>
      </c>
      <c r="S283" s="211">
        <v>0</v>
      </c>
      <c r="T283" s="212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3" t="s">
        <v>450</v>
      </c>
      <c r="AT283" s="213" t="s">
        <v>117</v>
      </c>
      <c r="AU283" s="213" t="s">
        <v>82</v>
      </c>
      <c r="AY283" s="19" t="s">
        <v>115</v>
      </c>
      <c r="BE283" s="214">
        <f>IF(N283="základní",J283,0)</f>
        <v>0</v>
      </c>
      <c r="BF283" s="214">
        <f>IF(N283="snížená",J283,0)</f>
        <v>0</v>
      </c>
      <c r="BG283" s="214">
        <f>IF(N283="zákl. přenesená",J283,0)</f>
        <v>0</v>
      </c>
      <c r="BH283" s="214">
        <f>IF(N283="sníž. přenesená",J283,0)</f>
        <v>0</v>
      </c>
      <c r="BI283" s="214">
        <f>IF(N283="nulová",J283,0)</f>
        <v>0</v>
      </c>
      <c r="BJ283" s="19" t="s">
        <v>80</v>
      </c>
      <c r="BK283" s="214">
        <f>ROUND(I283*H283,2)</f>
        <v>0</v>
      </c>
      <c r="BL283" s="19" t="s">
        <v>450</v>
      </c>
      <c r="BM283" s="213" t="s">
        <v>461</v>
      </c>
    </row>
    <row r="284" s="2" customFormat="1">
      <c r="A284" s="40"/>
      <c r="B284" s="41"/>
      <c r="C284" s="42"/>
      <c r="D284" s="222" t="s">
        <v>375</v>
      </c>
      <c r="E284" s="42"/>
      <c r="F284" s="263" t="s">
        <v>457</v>
      </c>
      <c r="G284" s="42"/>
      <c r="H284" s="42"/>
      <c r="I284" s="217"/>
      <c r="J284" s="42"/>
      <c r="K284" s="42"/>
      <c r="L284" s="46"/>
      <c r="M284" s="218"/>
      <c r="N284" s="219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375</v>
      </c>
      <c r="AU284" s="19" t="s">
        <v>82</v>
      </c>
    </row>
    <row r="285" s="2" customFormat="1" ht="16.5" customHeight="1">
      <c r="A285" s="40"/>
      <c r="B285" s="41"/>
      <c r="C285" s="202" t="s">
        <v>462</v>
      </c>
      <c r="D285" s="202" t="s">
        <v>117</v>
      </c>
      <c r="E285" s="203" t="s">
        <v>463</v>
      </c>
      <c r="F285" s="204" t="s">
        <v>464</v>
      </c>
      <c r="G285" s="205" t="s">
        <v>449</v>
      </c>
      <c r="H285" s="206">
        <v>10</v>
      </c>
      <c r="I285" s="207"/>
      <c r="J285" s="208">
        <f>ROUND(I285*H285,2)</f>
        <v>0</v>
      </c>
      <c r="K285" s="204" t="s">
        <v>19</v>
      </c>
      <c r="L285" s="46"/>
      <c r="M285" s="209" t="s">
        <v>19</v>
      </c>
      <c r="N285" s="210" t="s">
        <v>43</v>
      </c>
      <c r="O285" s="86"/>
      <c r="P285" s="211">
        <f>O285*H285</f>
        <v>0</v>
      </c>
      <c r="Q285" s="211">
        <v>0</v>
      </c>
      <c r="R285" s="211">
        <f>Q285*H285</f>
        <v>0</v>
      </c>
      <c r="S285" s="211">
        <v>0</v>
      </c>
      <c r="T285" s="212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3" t="s">
        <v>450</v>
      </c>
      <c r="AT285" s="213" t="s">
        <v>117</v>
      </c>
      <c r="AU285" s="213" t="s">
        <v>82</v>
      </c>
      <c r="AY285" s="19" t="s">
        <v>115</v>
      </c>
      <c r="BE285" s="214">
        <f>IF(N285="základní",J285,0)</f>
        <v>0</v>
      </c>
      <c r="BF285" s="214">
        <f>IF(N285="snížená",J285,0)</f>
        <v>0</v>
      </c>
      <c r="BG285" s="214">
        <f>IF(N285="zákl. přenesená",J285,0)</f>
        <v>0</v>
      </c>
      <c r="BH285" s="214">
        <f>IF(N285="sníž. přenesená",J285,0)</f>
        <v>0</v>
      </c>
      <c r="BI285" s="214">
        <f>IF(N285="nulová",J285,0)</f>
        <v>0</v>
      </c>
      <c r="BJ285" s="19" t="s">
        <v>80</v>
      </c>
      <c r="BK285" s="214">
        <f>ROUND(I285*H285,2)</f>
        <v>0</v>
      </c>
      <c r="BL285" s="19" t="s">
        <v>450</v>
      </c>
      <c r="BM285" s="213" t="s">
        <v>465</v>
      </c>
    </row>
    <row r="286" s="2" customFormat="1">
      <c r="A286" s="40"/>
      <c r="B286" s="41"/>
      <c r="C286" s="42"/>
      <c r="D286" s="222" t="s">
        <v>375</v>
      </c>
      <c r="E286" s="42"/>
      <c r="F286" s="263" t="s">
        <v>457</v>
      </c>
      <c r="G286" s="42"/>
      <c r="H286" s="42"/>
      <c r="I286" s="217"/>
      <c r="J286" s="42"/>
      <c r="K286" s="42"/>
      <c r="L286" s="46"/>
      <c r="M286" s="218"/>
      <c r="N286" s="219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375</v>
      </c>
      <c r="AU286" s="19" t="s">
        <v>82</v>
      </c>
    </row>
    <row r="287" s="2" customFormat="1" ht="16.5" customHeight="1">
      <c r="A287" s="40"/>
      <c r="B287" s="41"/>
      <c r="C287" s="202" t="s">
        <v>466</v>
      </c>
      <c r="D287" s="202" t="s">
        <v>117</v>
      </c>
      <c r="E287" s="203" t="s">
        <v>467</v>
      </c>
      <c r="F287" s="204" t="s">
        <v>468</v>
      </c>
      <c r="G287" s="205" t="s">
        <v>469</v>
      </c>
      <c r="H287" s="206">
        <v>1</v>
      </c>
      <c r="I287" s="207"/>
      <c r="J287" s="208">
        <f>ROUND(I287*H287,2)</f>
        <v>0</v>
      </c>
      <c r="K287" s="204" t="s">
        <v>19</v>
      </c>
      <c r="L287" s="46"/>
      <c r="M287" s="209" t="s">
        <v>19</v>
      </c>
      <c r="N287" s="210" t="s">
        <v>43</v>
      </c>
      <c r="O287" s="86"/>
      <c r="P287" s="211">
        <f>O287*H287</f>
        <v>0</v>
      </c>
      <c r="Q287" s="211">
        <v>0</v>
      </c>
      <c r="R287" s="211">
        <f>Q287*H287</f>
        <v>0</v>
      </c>
      <c r="S287" s="211">
        <v>0</v>
      </c>
      <c r="T287" s="212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3" t="s">
        <v>450</v>
      </c>
      <c r="AT287" s="213" t="s">
        <v>117</v>
      </c>
      <c r="AU287" s="213" t="s">
        <v>82</v>
      </c>
      <c r="AY287" s="19" t="s">
        <v>115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19" t="s">
        <v>80</v>
      </c>
      <c r="BK287" s="214">
        <f>ROUND(I287*H287,2)</f>
        <v>0</v>
      </c>
      <c r="BL287" s="19" t="s">
        <v>450</v>
      </c>
      <c r="BM287" s="213" t="s">
        <v>470</v>
      </c>
    </row>
    <row r="288" s="2" customFormat="1">
      <c r="A288" s="40"/>
      <c r="B288" s="41"/>
      <c r="C288" s="42"/>
      <c r="D288" s="222" t="s">
        <v>375</v>
      </c>
      <c r="E288" s="42"/>
      <c r="F288" s="263" t="s">
        <v>471</v>
      </c>
      <c r="G288" s="42"/>
      <c r="H288" s="42"/>
      <c r="I288" s="217"/>
      <c r="J288" s="42"/>
      <c r="K288" s="42"/>
      <c r="L288" s="46"/>
      <c r="M288" s="218"/>
      <c r="N288" s="219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375</v>
      </c>
      <c r="AU288" s="19" t="s">
        <v>82</v>
      </c>
    </row>
    <row r="289" s="2" customFormat="1" ht="16.5" customHeight="1">
      <c r="A289" s="40"/>
      <c r="B289" s="41"/>
      <c r="C289" s="202" t="s">
        <v>472</v>
      </c>
      <c r="D289" s="202" t="s">
        <v>117</v>
      </c>
      <c r="E289" s="203" t="s">
        <v>473</v>
      </c>
      <c r="F289" s="204" t="s">
        <v>474</v>
      </c>
      <c r="G289" s="205" t="s">
        <v>390</v>
      </c>
      <c r="H289" s="206">
        <v>1</v>
      </c>
      <c r="I289" s="207"/>
      <c r="J289" s="208">
        <f>ROUND(I289*H289,2)</f>
        <v>0</v>
      </c>
      <c r="K289" s="204" t="s">
        <v>121</v>
      </c>
      <c r="L289" s="46"/>
      <c r="M289" s="209" t="s">
        <v>19</v>
      </c>
      <c r="N289" s="210" t="s">
        <v>43</v>
      </c>
      <c r="O289" s="86"/>
      <c r="P289" s="211">
        <f>O289*H289</f>
        <v>0</v>
      </c>
      <c r="Q289" s="211">
        <v>0</v>
      </c>
      <c r="R289" s="211">
        <f>Q289*H289</f>
        <v>0</v>
      </c>
      <c r="S289" s="211">
        <v>0</v>
      </c>
      <c r="T289" s="212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3" t="s">
        <v>450</v>
      </c>
      <c r="AT289" s="213" t="s">
        <v>117</v>
      </c>
      <c r="AU289" s="213" t="s">
        <v>82</v>
      </c>
      <c r="AY289" s="19" t="s">
        <v>115</v>
      </c>
      <c r="BE289" s="214">
        <f>IF(N289="základní",J289,0)</f>
        <v>0</v>
      </c>
      <c r="BF289" s="214">
        <f>IF(N289="snížená",J289,0)</f>
        <v>0</v>
      </c>
      <c r="BG289" s="214">
        <f>IF(N289="zákl. přenesená",J289,0)</f>
        <v>0</v>
      </c>
      <c r="BH289" s="214">
        <f>IF(N289="sníž. přenesená",J289,0)</f>
        <v>0</v>
      </c>
      <c r="BI289" s="214">
        <f>IF(N289="nulová",J289,0)</f>
        <v>0</v>
      </c>
      <c r="BJ289" s="19" t="s">
        <v>80</v>
      </c>
      <c r="BK289" s="214">
        <f>ROUND(I289*H289,2)</f>
        <v>0</v>
      </c>
      <c r="BL289" s="19" t="s">
        <v>450</v>
      </c>
      <c r="BM289" s="213" t="s">
        <v>475</v>
      </c>
    </row>
    <row r="290" s="2" customFormat="1">
      <c r="A290" s="40"/>
      <c r="B290" s="41"/>
      <c r="C290" s="42"/>
      <c r="D290" s="215" t="s">
        <v>124</v>
      </c>
      <c r="E290" s="42"/>
      <c r="F290" s="216" t="s">
        <v>476</v>
      </c>
      <c r="G290" s="42"/>
      <c r="H290" s="42"/>
      <c r="I290" s="217"/>
      <c r="J290" s="42"/>
      <c r="K290" s="42"/>
      <c r="L290" s="46"/>
      <c r="M290" s="218"/>
      <c r="N290" s="219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124</v>
      </c>
      <c r="AU290" s="19" t="s">
        <v>82</v>
      </c>
    </row>
    <row r="291" s="2" customFormat="1">
      <c r="A291" s="40"/>
      <c r="B291" s="41"/>
      <c r="C291" s="42"/>
      <c r="D291" s="222" t="s">
        <v>375</v>
      </c>
      <c r="E291" s="42"/>
      <c r="F291" s="263" t="s">
        <v>477</v>
      </c>
      <c r="G291" s="42"/>
      <c r="H291" s="42"/>
      <c r="I291" s="217"/>
      <c r="J291" s="42"/>
      <c r="K291" s="42"/>
      <c r="L291" s="46"/>
      <c r="M291" s="218"/>
      <c r="N291" s="219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375</v>
      </c>
      <c r="AU291" s="19" t="s">
        <v>82</v>
      </c>
    </row>
    <row r="292" s="2" customFormat="1" ht="16.5" customHeight="1">
      <c r="A292" s="40"/>
      <c r="B292" s="41"/>
      <c r="C292" s="202" t="s">
        <v>478</v>
      </c>
      <c r="D292" s="202" t="s">
        <v>117</v>
      </c>
      <c r="E292" s="203" t="s">
        <v>479</v>
      </c>
      <c r="F292" s="204" t="s">
        <v>480</v>
      </c>
      <c r="G292" s="205" t="s">
        <v>449</v>
      </c>
      <c r="H292" s="206">
        <v>15</v>
      </c>
      <c r="I292" s="207"/>
      <c r="J292" s="208">
        <f>ROUND(I292*H292,2)</f>
        <v>0</v>
      </c>
      <c r="K292" s="204" t="s">
        <v>19</v>
      </c>
      <c r="L292" s="46"/>
      <c r="M292" s="209" t="s">
        <v>19</v>
      </c>
      <c r="N292" s="210" t="s">
        <v>43</v>
      </c>
      <c r="O292" s="86"/>
      <c r="P292" s="211">
        <f>O292*H292</f>
        <v>0</v>
      </c>
      <c r="Q292" s="211">
        <v>0</v>
      </c>
      <c r="R292" s="211">
        <f>Q292*H292</f>
        <v>0</v>
      </c>
      <c r="S292" s="211">
        <v>0</v>
      </c>
      <c r="T292" s="212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3" t="s">
        <v>450</v>
      </c>
      <c r="AT292" s="213" t="s">
        <v>117</v>
      </c>
      <c r="AU292" s="213" t="s">
        <v>82</v>
      </c>
      <c r="AY292" s="19" t="s">
        <v>115</v>
      </c>
      <c r="BE292" s="214">
        <f>IF(N292="základní",J292,0)</f>
        <v>0</v>
      </c>
      <c r="BF292" s="214">
        <f>IF(N292="snížená",J292,0)</f>
        <v>0</v>
      </c>
      <c r="BG292" s="214">
        <f>IF(N292="zákl. přenesená",J292,0)</f>
        <v>0</v>
      </c>
      <c r="BH292" s="214">
        <f>IF(N292="sníž. přenesená",J292,0)</f>
        <v>0</v>
      </c>
      <c r="BI292" s="214">
        <f>IF(N292="nulová",J292,0)</f>
        <v>0</v>
      </c>
      <c r="BJ292" s="19" t="s">
        <v>80</v>
      </c>
      <c r="BK292" s="214">
        <f>ROUND(I292*H292,2)</f>
        <v>0</v>
      </c>
      <c r="BL292" s="19" t="s">
        <v>450</v>
      </c>
      <c r="BM292" s="213" t="s">
        <v>481</v>
      </c>
    </row>
    <row r="293" s="2" customFormat="1">
      <c r="A293" s="40"/>
      <c r="B293" s="41"/>
      <c r="C293" s="42"/>
      <c r="D293" s="222" t="s">
        <v>375</v>
      </c>
      <c r="E293" s="42"/>
      <c r="F293" s="263" t="s">
        <v>482</v>
      </c>
      <c r="G293" s="42"/>
      <c r="H293" s="42"/>
      <c r="I293" s="217"/>
      <c r="J293" s="42"/>
      <c r="K293" s="42"/>
      <c r="L293" s="46"/>
      <c r="M293" s="218"/>
      <c r="N293" s="219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375</v>
      </c>
      <c r="AU293" s="19" t="s">
        <v>82</v>
      </c>
    </row>
    <row r="294" s="12" customFormat="1" ht="22.8" customHeight="1">
      <c r="A294" s="12"/>
      <c r="B294" s="186"/>
      <c r="C294" s="187"/>
      <c r="D294" s="188" t="s">
        <v>71</v>
      </c>
      <c r="E294" s="200" t="s">
        <v>483</v>
      </c>
      <c r="F294" s="200" t="s">
        <v>484</v>
      </c>
      <c r="G294" s="187"/>
      <c r="H294" s="187"/>
      <c r="I294" s="190"/>
      <c r="J294" s="201">
        <f>BK294</f>
        <v>0</v>
      </c>
      <c r="K294" s="187"/>
      <c r="L294" s="192"/>
      <c r="M294" s="193"/>
      <c r="N294" s="194"/>
      <c r="O294" s="194"/>
      <c r="P294" s="195">
        <f>SUM(P295:P298)</f>
        <v>0</v>
      </c>
      <c r="Q294" s="194"/>
      <c r="R294" s="195">
        <f>SUM(R295:R298)</f>
        <v>0</v>
      </c>
      <c r="S294" s="194"/>
      <c r="T294" s="196">
        <f>SUM(T295:T298)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97" t="s">
        <v>146</v>
      </c>
      <c r="AT294" s="198" t="s">
        <v>71</v>
      </c>
      <c r="AU294" s="198" t="s">
        <v>80</v>
      </c>
      <c r="AY294" s="197" t="s">
        <v>115</v>
      </c>
      <c r="BK294" s="199">
        <f>SUM(BK295:BK298)</f>
        <v>0</v>
      </c>
    </row>
    <row r="295" s="2" customFormat="1" ht="16.5" customHeight="1">
      <c r="A295" s="40"/>
      <c r="B295" s="41"/>
      <c r="C295" s="202" t="s">
        <v>485</v>
      </c>
      <c r="D295" s="202" t="s">
        <v>117</v>
      </c>
      <c r="E295" s="203" t="s">
        <v>486</v>
      </c>
      <c r="F295" s="204" t="s">
        <v>484</v>
      </c>
      <c r="G295" s="205" t="s">
        <v>390</v>
      </c>
      <c r="H295" s="206">
        <v>1</v>
      </c>
      <c r="I295" s="207"/>
      <c r="J295" s="208">
        <f>ROUND(I295*H295,2)</f>
        <v>0</v>
      </c>
      <c r="K295" s="204" t="s">
        <v>19</v>
      </c>
      <c r="L295" s="46"/>
      <c r="M295" s="209" t="s">
        <v>19</v>
      </c>
      <c r="N295" s="210" t="s">
        <v>43</v>
      </c>
      <c r="O295" s="86"/>
      <c r="P295" s="211">
        <f>O295*H295</f>
        <v>0</v>
      </c>
      <c r="Q295" s="211">
        <v>0</v>
      </c>
      <c r="R295" s="211">
        <f>Q295*H295</f>
        <v>0</v>
      </c>
      <c r="S295" s="211">
        <v>0</v>
      </c>
      <c r="T295" s="212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3" t="s">
        <v>450</v>
      </c>
      <c r="AT295" s="213" t="s">
        <v>117</v>
      </c>
      <c r="AU295" s="213" t="s">
        <v>82</v>
      </c>
      <c r="AY295" s="19" t="s">
        <v>115</v>
      </c>
      <c r="BE295" s="214">
        <f>IF(N295="základní",J295,0)</f>
        <v>0</v>
      </c>
      <c r="BF295" s="214">
        <f>IF(N295="snížená",J295,0)</f>
        <v>0</v>
      </c>
      <c r="BG295" s="214">
        <f>IF(N295="zákl. přenesená",J295,0)</f>
        <v>0</v>
      </c>
      <c r="BH295" s="214">
        <f>IF(N295="sníž. přenesená",J295,0)</f>
        <v>0</v>
      </c>
      <c r="BI295" s="214">
        <f>IF(N295="nulová",J295,0)</f>
        <v>0</v>
      </c>
      <c r="BJ295" s="19" t="s">
        <v>80</v>
      </c>
      <c r="BK295" s="214">
        <f>ROUND(I295*H295,2)</f>
        <v>0</v>
      </c>
      <c r="BL295" s="19" t="s">
        <v>450</v>
      </c>
      <c r="BM295" s="213" t="s">
        <v>487</v>
      </c>
    </row>
    <row r="296" s="2" customFormat="1">
      <c r="A296" s="40"/>
      <c r="B296" s="41"/>
      <c r="C296" s="42"/>
      <c r="D296" s="222" t="s">
        <v>375</v>
      </c>
      <c r="E296" s="42"/>
      <c r="F296" s="263" t="s">
        <v>488</v>
      </c>
      <c r="G296" s="42"/>
      <c r="H296" s="42"/>
      <c r="I296" s="217"/>
      <c r="J296" s="42"/>
      <c r="K296" s="42"/>
      <c r="L296" s="46"/>
      <c r="M296" s="218"/>
      <c r="N296" s="219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375</v>
      </c>
      <c r="AU296" s="19" t="s">
        <v>82</v>
      </c>
    </row>
    <row r="297" s="2" customFormat="1" ht="16.5" customHeight="1">
      <c r="A297" s="40"/>
      <c r="B297" s="41"/>
      <c r="C297" s="202" t="s">
        <v>489</v>
      </c>
      <c r="D297" s="202" t="s">
        <v>117</v>
      </c>
      <c r="E297" s="203" t="s">
        <v>490</v>
      </c>
      <c r="F297" s="204" t="s">
        <v>491</v>
      </c>
      <c r="G297" s="205" t="s">
        <v>390</v>
      </c>
      <c r="H297" s="206">
        <v>1</v>
      </c>
      <c r="I297" s="207"/>
      <c r="J297" s="208">
        <f>ROUND(I297*H297,2)</f>
        <v>0</v>
      </c>
      <c r="K297" s="204" t="s">
        <v>19</v>
      </c>
      <c r="L297" s="46"/>
      <c r="M297" s="209" t="s">
        <v>19</v>
      </c>
      <c r="N297" s="210" t="s">
        <v>43</v>
      </c>
      <c r="O297" s="86"/>
      <c r="P297" s="211">
        <f>O297*H297</f>
        <v>0</v>
      </c>
      <c r="Q297" s="211">
        <v>0</v>
      </c>
      <c r="R297" s="211">
        <f>Q297*H297</f>
        <v>0</v>
      </c>
      <c r="S297" s="211">
        <v>0</v>
      </c>
      <c r="T297" s="212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3" t="s">
        <v>450</v>
      </c>
      <c r="AT297" s="213" t="s">
        <v>117</v>
      </c>
      <c r="AU297" s="213" t="s">
        <v>82</v>
      </c>
      <c r="AY297" s="19" t="s">
        <v>115</v>
      </c>
      <c r="BE297" s="214">
        <f>IF(N297="základní",J297,0)</f>
        <v>0</v>
      </c>
      <c r="BF297" s="214">
        <f>IF(N297="snížená",J297,0)</f>
        <v>0</v>
      </c>
      <c r="BG297" s="214">
        <f>IF(N297="zákl. přenesená",J297,0)</f>
        <v>0</v>
      </c>
      <c r="BH297" s="214">
        <f>IF(N297="sníž. přenesená",J297,0)</f>
        <v>0</v>
      </c>
      <c r="BI297" s="214">
        <f>IF(N297="nulová",J297,0)</f>
        <v>0</v>
      </c>
      <c r="BJ297" s="19" t="s">
        <v>80</v>
      </c>
      <c r="BK297" s="214">
        <f>ROUND(I297*H297,2)</f>
        <v>0</v>
      </c>
      <c r="BL297" s="19" t="s">
        <v>450</v>
      </c>
      <c r="BM297" s="213" t="s">
        <v>492</v>
      </c>
    </row>
    <row r="298" s="2" customFormat="1">
      <c r="A298" s="40"/>
      <c r="B298" s="41"/>
      <c r="C298" s="42"/>
      <c r="D298" s="222" t="s">
        <v>375</v>
      </c>
      <c r="E298" s="42"/>
      <c r="F298" s="263" t="s">
        <v>493</v>
      </c>
      <c r="G298" s="42"/>
      <c r="H298" s="42"/>
      <c r="I298" s="217"/>
      <c r="J298" s="42"/>
      <c r="K298" s="42"/>
      <c r="L298" s="46"/>
      <c r="M298" s="218"/>
      <c r="N298" s="219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375</v>
      </c>
      <c r="AU298" s="19" t="s">
        <v>82</v>
      </c>
    </row>
    <row r="299" s="12" customFormat="1" ht="22.8" customHeight="1">
      <c r="A299" s="12"/>
      <c r="B299" s="186"/>
      <c r="C299" s="187"/>
      <c r="D299" s="188" t="s">
        <v>71</v>
      </c>
      <c r="E299" s="200" t="s">
        <v>494</v>
      </c>
      <c r="F299" s="200" t="s">
        <v>495</v>
      </c>
      <c r="G299" s="187"/>
      <c r="H299" s="187"/>
      <c r="I299" s="190"/>
      <c r="J299" s="201">
        <f>BK299</f>
        <v>0</v>
      </c>
      <c r="K299" s="187"/>
      <c r="L299" s="192"/>
      <c r="M299" s="193"/>
      <c r="N299" s="194"/>
      <c r="O299" s="194"/>
      <c r="P299" s="195">
        <f>P300</f>
        <v>0</v>
      </c>
      <c r="Q299" s="194"/>
      <c r="R299" s="195">
        <f>R300</f>
        <v>0</v>
      </c>
      <c r="S299" s="194"/>
      <c r="T299" s="196">
        <f>T300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97" t="s">
        <v>146</v>
      </c>
      <c r="AT299" s="198" t="s">
        <v>71</v>
      </c>
      <c r="AU299" s="198" t="s">
        <v>80</v>
      </c>
      <c r="AY299" s="197" t="s">
        <v>115</v>
      </c>
      <c r="BK299" s="199">
        <f>BK300</f>
        <v>0</v>
      </c>
    </row>
    <row r="300" s="2" customFormat="1" ht="16.5" customHeight="1">
      <c r="A300" s="40"/>
      <c r="B300" s="41"/>
      <c r="C300" s="202" t="s">
        <v>496</v>
      </c>
      <c r="D300" s="202" t="s">
        <v>117</v>
      </c>
      <c r="E300" s="203" t="s">
        <v>497</v>
      </c>
      <c r="F300" s="204" t="s">
        <v>498</v>
      </c>
      <c r="G300" s="205" t="s">
        <v>390</v>
      </c>
      <c r="H300" s="206">
        <v>2</v>
      </c>
      <c r="I300" s="207"/>
      <c r="J300" s="208">
        <f>ROUND(I300*H300,2)</f>
        <v>0</v>
      </c>
      <c r="K300" s="204" t="s">
        <v>19</v>
      </c>
      <c r="L300" s="46"/>
      <c r="M300" s="264" t="s">
        <v>19</v>
      </c>
      <c r="N300" s="265" t="s">
        <v>43</v>
      </c>
      <c r="O300" s="266"/>
      <c r="P300" s="267">
        <f>O300*H300</f>
        <v>0</v>
      </c>
      <c r="Q300" s="267">
        <v>0</v>
      </c>
      <c r="R300" s="267">
        <f>Q300*H300</f>
        <v>0</v>
      </c>
      <c r="S300" s="267">
        <v>0</v>
      </c>
      <c r="T300" s="268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3" t="s">
        <v>450</v>
      </c>
      <c r="AT300" s="213" t="s">
        <v>117</v>
      </c>
      <c r="AU300" s="213" t="s">
        <v>82</v>
      </c>
      <c r="AY300" s="19" t="s">
        <v>115</v>
      </c>
      <c r="BE300" s="214">
        <f>IF(N300="základní",J300,0)</f>
        <v>0</v>
      </c>
      <c r="BF300" s="214">
        <f>IF(N300="snížená",J300,0)</f>
        <v>0</v>
      </c>
      <c r="BG300" s="214">
        <f>IF(N300="zákl. přenesená",J300,0)</f>
        <v>0</v>
      </c>
      <c r="BH300" s="214">
        <f>IF(N300="sníž. přenesená",J300,0)</f>
        <v>0</v>
      </c>
      <c r="BI300" s="214">
        <f>IF(N300="nulová",J300,0)</f>
        <v>0</v>
      </c>
      <c r="BJ300" s="19" t="s">
        <v>80</v>
      </c>
      <c r="BK300" s="214">
        <f>ROUND(I300*H300,2)</f>
        <v>0</v>
      </c>
      <c r="BL300" s="19" t="s">
        <v>450</v>
      </c>
      <c r="BM300" s="213" t="s">
        <v>499</v>
      </c>
    </row>
    <row r="301" s="2" customFormat="1" ht="6.96" customHeight="1">
      <c r="A301" s="40"/>
      <c r="B301" s="61"/>
      <c r="C301" s="62"/>
      <c r="D301" s="62"/>
      <c r="E301" s="62"/>
      <c r="F301" s="62"/>
      <c r="G301" s="62"/>
      <c r="H301" s="62"/>
      <c r="I301" s="62"/>
      <c r="J301" s="62"/>
      <c r="K301" s="62"/>
      <c r="L301" s="46"/>
      <c r="M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</row>
  </sheetData>
  <sheetProtection sheet="1" autoFilter="0" formatColumns="0" formatRows="0" objects="1" scenarios="1" spinCount="100000" saltValue="xMbo4kUi20MIky+RiP+zoRG5WhSditrtXkpQzA5Rrus6oerUKZB3ZTSMImkZKQd+jeCsAW6CMHZHX/ws0yMxtA==" hashValue="cGyjd+yXOs94zFksY9+RCP1UdLpW2gHPctOvvXHOv80O6BbG1TZaEvbohTYWFm/Mvh6FS41EmGa4qUYg7SPW1w==" algorithmName="SHA-512" password="CC35"/>
  <autoFilter ref="C88:K300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111211101"/>
    <hyperlink ref="F95" r:id="rId2" display="https://podminky.urs.cz/item/CS_URS_2025_01/113106123"/>
    <hyperlink ref="F99" r:id="rId3" display="https://podminky.urs.cz/item/CS_URS_2025_01/113107122"/>
    <hyperlink ref="F106" r:id="rId4" display="https://podminky.urs.cz/item/CS_URS_2025_01/113107123"/>
    <hyperlink ref="F110" r:id="rId5" display="https://podminky.urs.cz/item/CS_URS_2025_01/113107142"/>
    <hyperlink ref="F114" r:id="rId6" display="https://podminky.urs.cz/item/CS_URS_2025_01/113107143"/>
    <hyperlink ref="F118" r:id="rId7" display="https://podminky.urs.cz/item/CS_URS_2025_01/113201111"/>
    <hyperlink ref="F120" r:id="rId8" display="https://podminky.urs.cz/item/CS_URS_2025_01/113201112"/>
    <hyperlink ref="F123" r:id="rId9" display="https://podminky.urs.cz/item/CS_URS_2025_01/121151103"/>
    <hyperlink ref="F125" r:id="rId10" display="https://podminky.urs.cz/item/CS_URS_2025_01/122211101"/>
    <hyperlink ref="F127" r:id="rId11" display="https://podminky.urs.cz/item/CS_URS_2025_01/122251101"/>
    <hyperlink ref="F129" r:id="rId12" display="https://podminky.urs.cz/item/CS_URS_2025_01/122311101"/>
    <hyperlink ref="F131" r:id="rId13" display="https://podminky.urs.cz/item/CS_URS_2025_01/122351101"/>
    <hyperlink ref="F133" r:id="rId14" display="https://podminky.urs.cz/item/CS_URS_2025_01/162751137"/>
    <hyperlink ref="F138" r:id="rId15" display="https://podminky.urs.cz/item/CS_URS_2025_01/162751139"/>
    <hyperlink ref="F141" r:id="rId16" display="https://podminky.urs.cz/item/CS_URS_2025_01/167111102"/>
    <hyperlink ref="F143" r:id="rId17" display="https://podminky.urs.cz/item/CS_URS_2025_01/171201231"/>
    <hyperlink ref="F146" r:id="rId18" display="https://podminky.urs.cz/item/CS_URS_2025_01/171251201"/>
    <hyperlink ref="F149" r:id="rId19" display="https://podminky.urs.cz/item/CS_URS_2025_01/181411131"/>
    <hyperlink ref="F154" r:id="rId20" display="https://podminky.urs.cz/item/CS_URS_2025_01/181913112"/>
    <hyperlink ref="F157" r:id="rId21" display="https://podminky.urs.cz/item/CS_URS_2025_01/182303111"/>
    <hyperlink ref="F164" r:id="rId22" display="https://podminky.urs.cz/item/CS_URS_2025_01/564831011"/>
    <hyperlink ref="F168" r:id="rId23" display="https://podminky.urs.cz/item/CS_URS_2025_01/564851011"/>
    <hyperlink ref="F172" r:id="rId24" display="https://podminky.urs.cz/item/CS_URS_2025_01/564861011"/>
    <hyperlink ref="F176" r:id="rId25" display="https://podminky.urs.cz/item/CS_URS_2025_01/564920511"/>
    <hyperlink ref="F180" r:id="rId26" display="https://podminky.urs.cz/item/CS_URS_2025_01/565165101"/>
    <hyperlink ref="F184" r:id="rId27" display="https://podminky.urs.cz/item/CS_URS_2025_01/573211106"/>
    <hyperlink ref="F188" r:id="rId28" display="https://podminky.urs.cz/item/CS_URS_2025_01/573231111"/>
    <hyperlink ref="F192" r:id="rId29" display="https://podminky.urs.cz/item/CS_URS_2025_01/577133111"/>
    <hyperlink ref="F196" r:id="rId30" display="https://podminky.urs.cz/item/CS_URS_2025_01/577144031"/>
    <hyperlink ref="F200" r:id="rId31" display="https://podminky.urs.cz/item/CS_URS_2025_01/596212211"/>
    <hyperlink ref="F209" r:id="rId32" display="https://podminky.urs.cz/item/CS_URS_2025_01/915211116"/>
    <hyperlink ref="F212" r:id="rId33" display="https://podminky.urs.cz/item/CS_URS_2025_01/916131213"/>
    <hyperlink ref="F227" r:id="rId34" display="https://podminky.urs.cz/item/CS_URS_2025_01/916231213"/>
    <hyperlink ref="F233" r:id="rId35" display="https://podminky.urs.cz/item/CS_URS_2025_01/919122122"/>
    <hyperlink ref="F235" r:id="rId36" display="https://podminky.urs.cz/item/CS_URS_2025_01/919735113"/>
    <hyperlink ref="F259" r:id="rId37" display="https://podminky.urs.cz/item/CS_URS_2025_01/997221571"/>
    <hyperlink ref="F261" r:id="rId38" display="https://podminky.urs.cz/item/CS_URS_2025_01/997221579"/>
    <hyperlink ref="F264" r:id="rId39" display="https://podminky.urs.cz/item/CS_URS_2025_01/997221612"/>
    <hyperlink ref="F266" r:id="rId40" display="https://podminky.urs.cz/item/CS_URS_2025_01/997221861"/>
    <hyperlink ref="F269" r:id="rId41" display="https://podminky.urs.cz/item/CS_URS_2025_01/997221873"/>
    <hyperlink ref="F272" r:id="rId42" display="https://podminky.urs.cz/item/CS_URS_2025_01/997221875"/>
    <hyperlink ref="F276" r:id="rId43" display="https://podminky.urs.cz/item/CS_URS_2025_01/998223011"/>
    <hyperlink ref="F290" r:id="rId44" display="https://podminky.urs.cz/item/CS_URS_2025_01/01243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500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501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502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503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504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505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506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507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508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509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510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79</v>
      </c>
      <c r="F18" s="280" t="s">
        <v>511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512</v>
      </c>
      <c r="F19" s="280" t="s">
        <v>513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514</v>
      </c>
      <c r="F20" s="280" t="s">
        <v>515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516</v>
      </c>
      <c r="F21" s="280" t="s">
        <v>517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518</v>
      </c>
      <c r="F22" s="280" t="s">
        <v>519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520</v>
      </c>
      <c r="F23" s="280" t="s">
        <v>521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522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523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524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525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526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527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528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529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530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101</v>
      </c>
      <c r="F36" s="280"/>
      <c r="G36" s="280" t="s">
        <v>531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532</v>
      </c>
      <c r="F37" s="280"/>
      <c r="G37" s="280" t="s">
        <v>533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53</v>
      </c>
      <c r="F38" s="280"/>
      <c r="G38" s="280" t="s">
        <v>534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54</v>
      </c>
      <c r="F39" s="280"/>
      <c r="G39" s="280" t="s">
        <v>535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102</v>
      </c>
      <c r="F40" s="280"/>
      <c r="G40" s="280" t="s">
        <v>536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103</v>
      </c>
      <c r="F41" s="280"/>
      <c r="G41" s="280" t="s">
        <v>537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538</v>
      </c>
      <c r="F42" s="280"/>
      <c r="G42" s="280" t="s">
        <v>539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540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541</v>
      </c>
      <c r="F44" s="280"/>
      <c r="G44" s="280" t="s">
        <v>542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105</v>
      </c>
      <c r="F45" s="280"/>
      <c r="G45" s="280" t="s">
        <v>543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544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545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546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547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548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549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550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551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552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553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554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555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556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557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558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559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560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561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562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563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564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565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566</v>
      </c>
      <c r="D76" s="298"/>
      <c r="E76" s="298"/>
      <c r="F76" s="298" t="s">
        <v>567</v>
      </c>
      <c r="G76" s="299"/>
      <c r="H76" s="298" t="s">
        <v>54</v>
      </c>
      <c r="I76" s="298" t="s">
        <v>57</v>
      </c>
      <c r="J76" s="298" t="s">
        <v>568</v>
      </c>
      <c r="K76" s="297"/>
    </row>
    <row r="77" s="1" customFormat="1" ht="17.25" customHeight="1">
      <c r="B77" s="295"/>
      <c r="C77" s="300" t="s">
        <v>569</v>
      </c>
      <c r="D77" s="300"/>
      <c r="E77" s="300"/>
      <c r="F77" s="301" t="s">
        <v>570</v>
      </c>
      <c r="G77" s="302"/>
      <c r="H77" s="300"/>
      <c r="I77" s="300"/>
      <c r="J77" s="300" t="s">
        <v>571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53</v>
      </c>
      <c r="D79" s="305"/>
      <c r="E79" s="305"/>
      <c r="F79" s="306" t="s">
        <v>572</v>
      </c>
      <c r="G79" s="307"/>
      <c r="H79" s="283" t="s">
        <v>573</v>
      </c>
      <c r="I79" s="283" t="s">
        <v>574</v>
      </c>
      <c r="J79" s="283">
        <v>20</v>
      </c>
      <c r="K79" s="297"/>
    </row>
    <row r="80" s="1" customFormat="1" ht="15" customHeight="1">
      <c r="B80" s="295"/>
      <c r="C80" s="283" t="s">
        <v>575</v>
      </c>
      <c r="D80" s="283"/>
      <c r="E80" s="283"/>
      <c r="F80" s="306" t="s">
        <v>572</v>
      </c>
      <c r="G80" s="307"/>
      <c r="H80" s="283" t="s">
        <v>576</v>
      </c>
      <c r="I80" s="283" t="s">
        <v>574</v>
      </c>
      <c r="J80" s="283">
        <v>120</v>
      </c>
      <c r="K80" s="297"/>
    </row>
    <row r="81" s="1" customFormat="1" ht="15" customHeight="1">
      <c r="B81" s="308"/>
      <c r="C81" s="283" t="s">
        <v>577</v>
      </c>
      <c r="D81" s="283"/>
      <c r="E81" s="283"/>
      <c r="F81" s="306" t="s">
        <v>578</v>
      </c>
      <c r="G81" s="307"/>
      <c r="H81" s="283" t="s">
        <v>579</v>
      </c>
      <c r="I81" s="283" t="s">
        <v>574</v>
      </c>
      <c r="J81" s="283">
        <v>50</v>
      </c>
      <c r="K81" s="297"/>
    </row>
    <row r="82" s="1" customFormat="1" ht="15" customHeight="1">
      <c r="B82" s="308"/>
      <c r="C82" s="283" t="s">
        <v>580</v>
      </c>
      <c r="D82" s="283"/>
      <c r="E82" s="283"/>
      <c r="F82" s="306" t="s">
        <v>572</v>
      </c>
      <c r="G82" s="307"/>
      <c r="H82" s="283" t="s">
        <v>581</v>
      </c>
      <c r="I82" s="283" t="s">
        <v>582</v>
      </c>
      <c r="J82" s="283"/>
      <c r="K82" s="297"/>
    </row>
    <row r="83" s="1" customFormat="1" ht="15" customHeight="1">
      <c r="B83" s="308"/>
      <c r="C83" s="309" t="s">
        <v>583</v>
      </c>
      <c r="D83" s="309"/>
      <c r="E83" s="309"/>
      <c r="F83" s="310" t="s">
        <v>578</v>
      </c>
      <c r="G83" s="309"/>
      <c r="H83" s="309" t="s">
        <v>584</v>
      </c>
      <c r="I83" s="309" t="s">
        <v>574</v>
      </c>
      <c r="J83" s="309">
        <v>15</v>
      </c>
      <c r="K83" s="297"/>
    </row>
    <row r="84" s="1" customFormat="1" ht="15" customHeight="1">
      <c r="B84" s="308"/>
      <c r="C84" s="309" t="s">
        <v>585</v>
      </c>
      <c r="D84" s="309"/>
      <c r="E84" s="309"/>
      <c r="F84" s="310" t="s">
        <v>578</v>
      </c>
      <c r="G84" s="309"/>
      <c r="H84" s="309" t="s">
        <v>586</v>
      </c>
      <c r="I84" s="309" t="s">
        <v>574</v>
      </c>
      <c r="J84" s="309">
        <v>15</v>
      </c>
      <c r="K84" s="297"/>
    </row>
    <row r="85" s="1" customFormat="1" ht="15" customHeight="1">
      <c r="B85" s="308"/>
      <c r="C85" s="309" t="s">
        <v>587</v>
      </c>
      <c r="D85" s="309"/>
      <c r="E85" s="309"/>
      <c r="F85" s="310" t="s">
        <v>578</v>
      </c>
      <c r="G85" s="309"/>
      <c r="H85" s="309" t="s">
        <v>588</v>
      </c>
      <c r="I85" s="309" t="s">
        <v>574</v>
      </c>
      <c r="J85" s="309">
        <v>20</v>
      </c>
      <c r="K85" s="297"/>
    </row>
    <row r="86" s="1" customFormat="1" ht="15" customHeight="1">
      <c r="B86" s="308"/>
      <c r="C86" s="309" t="s">
        <v>589</v>
      </c>
      <c r="D86" s="309"/>
      <c r="E86" s="309"/>
      <c r="F86" s="310" t="s">
        <v>578</v>
      </c>
      <c r="G86" s="309"/>
      <c r="H86" s="309" t="s">
        <v>590</v>
      </c>
      <c r="I86" s="309" t="s">
        <v>574</v>
      </c>
      <c r="J86" s="309">
        <v>20</v>
      </c>
      <c r="K86" s="297"/>
    </row>
    <row r="87" s="1" customFormat="1" ht="15" customHeight="1">
      <c r="B87" s="308"/>
      <c r="C87" s="283" t="s">
        <v>591</v>
      </c>
      <c r="D87" s="283"/>
      <c r="E87" s="283"/>
      <c r="F87" s="306" t="s">
        <v>578</v>
      </c>
      <c r="G87" s="307"/>
      <c r="H87" s="283" t="s">
        <v>592</v>
      </c>
      <c r="I87" s="283" t="s">
        <v>574</v>
      </c>
      <c r="J87" s="283">
        <v>50</v>
      </c>
      <c r="K87" s="297"/>
    </row>
    <row r="88" s="1" customFormat="1" ht="15" customHeight="1">
      <c r="B88" s="308"/>
      <c r="C88" s="283" t="s">
        <v>593</v>
      </c>
      <c r="D88" s="283"/>
      <c r="E88" s="283"/>
      <c r="F88" s="306" t="s">
        <v>578</v>
      </c>
      <c r="G88" s="307"/>
      <c r="H88" s="283" t="s">
        <v>594</v>
      </c>
      <c r="I88" s="283" t="s">
        <v>574</v>
      </c>
      <c r="J88" s="283">
        <v>20</v>
      </c>
      <c r="K88" s="297"/>
    </row>
    <row r="89" s="1" customFormat="1" ht="15" customHeight="1">
      <c r="B89" s="308"/>
      <c r="C89" s="283" t="s">
        <v>595</v>
      </c>
      <c r="D89" s="283"/>
      <c r="E89" s="283"/>
      <c r="F89" s="306" t="s">
        <v>578</v>
      </c>
      <c r="G89" s="307"/>
      <c r="H89" s="283" t="s">
        <v>596</v>
      </c>
      <c r="I89" s="283" t="s">
        <v>574</v>
      </c>
      <c r="J89" s="283">
        <v>20</v>
      </c>
      <c r="K89" s="297"/>
    </row>
    <row r="90" s="1" customFormat="1" ht="15" customHeight="1">
      <c r="B90" s="308"/>
      <c r="C90" s="283" t="s">
        <v>597</v>
      </c>
      <c r="D90" s="283"/>
      <c r="E90" s="283"/>
      <c r="F90" s="306" t="s">
        <v>578</v>
      </c>
      <c r="G90" s="307"/>
      <c r="H90" s="283" t="s">
        <v>598</v>
      </c>
      <c r="I90" s="283" t="s">
        <v>574</v>
      </c>
      <c r="J90" s="283">
        <v>50</v>
      </c>
      <c r="K90" s="297"/>
    </row>
    <row r="91" s="1" customFormat="1" ht="15" customHeight="1">
      <c r="B91" s="308"/>
      <c r="C91" s="283" t="s">
        <v>599</v>
      </c>
      <c r="D91" s="283"/>
      <c r="E91" s="283"/>
      <c r="F91" s="306" t="s">
        <v>578</v>
      </c>
      <c r="G91" s="307"/>
      <c r="H91" s="283" t="s">
        <v>599</v>
      </c>
      <c r="I91" s="283" t="s">
        <v>574</v>
      </c>
      <c r="J91" s="283">
        <v>50</v>
      </c>
      <c r="K91" s="297"/>
    </row>
    <row r="92" s="1" customFormat="1" ht="15" customHeight="1">
      <c r="B92" s="308"/>
      <c r="C92" s="283" t="s">
        <v>600</v>
      </c>
      <c r="D92" s="283"/>
      <c r="E92" s="283"/>
      <c r="F92" s="306" t="s">
        <v>578</v>
      </c>
      <c r="G92" s="307"/>
      <c r="H92" s="283" t="s">
        <v>601</v>
      </c>
      <c r="I92" s="283" t="s">
        <v>574</v>
      </c>
      <c r="J92" s="283">
        <v>255</v>
      </c>
      <c r="K92" s="297"/>
    </row>
    <row r="93" s="1" customFormat="1" ht="15" customHeight="1">
      <c r="B93" s="308"/>
      <c r="C93" s="283" t="s">
        <v>602</v>
      </c>
      <c r="D93" s="283"/>
      <c r="E93" s="283"/>
      <c r="F93" s="306" t="s">
        <v>572</v>
      </c>
      <c r="G93" s="307"/>
      <c r="H93" s="283" t="s">
        <v>603</v>
      </c>
      <c r="I93" s="283" t="s">
        <v>604</v>
      </c>
      <c r="J93" s="283"/>
      <c r="K93" s="297"/>
    </row>
    <row r="94" s="1" customFormat="1" ht="15" customHeight="1">
      <c r="B94" s="308"/>
      <c r="C94" s="283" t="s">
        <v>605</v>
      </c>
      <c r="D94" s="283"/>
      <c r="E94" s="283"/>
      <c r="F94" s="306" t="s">
        <v>572</v>
      </c>
      <c r="G94" s="307"/>
      <c r="H94" s="283" t="s">
        <v>606</v>
      </c>
      <c r="I94" s="283" t="s">
        <v>607</v>
      </c>
      <c r="J94" s="283"/>
      <c r="K94" s="297"/>
    </row>
    <row r="95" s="1" customFormat="1" ht="15" customHeight="1">
      <c r="B95" s="308"/>
      <c r="C95" s="283" t="s">
        <v>608</v>
      </c>
      <c r="D95" s="283"/>
      <c r="E95" s="283"/>
      <c r="F95" s="306" t="s">
        <v>572</v>
      </c>
      <c r="G95" s="307"/>
      <c r="H95" s="283" t="s">
        <v>608</v>
      </c>
      <c r="I95" s="283" t="s">
        <v>607</v>
      </c>
      <c r="J95" s="283"/>
      <c r="K95" s="297"/>
    </row>
    <row r="96" s="1" customFormat="1" ht="15" customHeight="1">
      <c r="B96" s="308"/>
      <c r="C96" s="283" t="s">
        <v>38</v>
      </c>
      <c r="D96" s="283"/>
      <c r="E96" s="283"/>
      <c r="F96" s="306" t="s">
        <v>572</v>
      </c>
      <c r="G96" s="307"/>
      <c r="H96" s="283" t="s">
        <v>609</v>
      </c>
      <c r="I96" s="283" t="s">
        <v>607</v>
      </c>
      <c r="J96" s="283"/>
      <c r="K96" s="297"/>
    </row>
    <row r="97" s="1" customFormat="1" ht="15" customHeight="1">
      <c r="B97" s="308"/>
      <c r="C97" s="283" t="s">
        <v>48</v>
      </c>
      <c r="D97" s="283"/>
      <c r="E97" s="283"/>
      <c r="F97" s="306" t="s">
        <v>572</v>
      </c>
      <c r="G97" s="307"/>
      <c r="H97" s="283" t="s">
        <v>610</v>
      </c>
      <c r="I97" s="283" t="s">
        <v>607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611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566</v>
      </c>
      <c r="D103" s="298"/>
      <c r="E103" s="298"/>
      <c r="F103" s="298" t="s">
        <v>567</v>
      </c>
      <c r="G103" s="299"/>
      <c r="H103" s="298" t="s">
        <v>54</v>
      </c>
      <c r="I103" s="298" t="s">
        <v>57</v>
      </c>
      <c r="J103" s="298" t="s">
        <v>568</v>
      </c>
      <c r="K103" s="297"/>
    </row>
    <row r="104" s="1" customFormat="1" ht="17.25" customHeight="1">
      <c r="B104" s="295"/>
      <c r="C104" s="300" t="s">
        <v>569</v>
      </c>
      <c r="D104" s="300"/>
      <c r="E104" s="300"/>
      <c r="F104" s="301" t="s">
        <v>570</v>
      </c>
      <c r="G104" s="302"/>
      <c r="H104" s="300"/>
      <c r="I104" s="300"/>
      <c r="J104" s="300" t="s">
        <v>571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53</v>
      </c>
      <c r="D106" s="305"/>
      <c r="E106" s="305"/>
      <c r="F106" s="306" t="s">
        <v>572</v>
      </c>
      <c r="G106" s="283"/>
      <c r="H106" s="283" t="s">
        <v>612</v>
      </c>
      <c r="I106" s="283" t="s">
        <v>574</v>
      </c>
      <c r="J106" s="283">
        <v>20</v>
      </c>
      <c r="K106" s="297"/>
    </row>
    <row r="107" s="1" customFormat="1" ht="15" customHeight="1">
      <c r="B107" s="295"/>
      <c r="C107" s="283" t="s">
        <v>575</v>
      </c>
      <c r="D107" s="283"/>
      <c r="E107" s="283"/>
      <c r="F107" s="306" t="s">
        <v>572</v>
      </c>
      <c r="G107" s="283"/>
      <c r="H107" s="283" t="s">
        <v>612</v>
      </c>
      <c r="I107" s="283" t="s">
        <v>574</v>
      </c>
      <c r="J107" s="283">
        <v>120</v>
      </c>
      <c r="K107" s="297"/>
    </row>
    <row r="108" s="1" customFormat="1" ht="15" customHeight="1">
      <c r="B108" s="308"/>
      <c r="C108" s="283" t="s">
        <v>577</v>
      </c>
      <c r="D108" s="283"/>
      <c r="E108" s="283"/>
      <c r="F108" s="306" t="s">
        <v>578</v>
      </c>
      <c r="G108" s="283"/>
      <c r="H108" s="283" t="s">
        <v>612</v>
      </c>
      <c r="I108" s="283" t="s">
        <v>574</v>
      </c>
      <c r="J108" s="283">
        <v>50</v>
      </c>
      <c r="K108" s="297"/>
    </row>
    <row r="109" s="1" customFormat="1" ht="15" customHeight="1">
      <c r="B109" s="308"/>
      <c r="C109" s="283" t="s">
        <v>580</v>
      </c>
      <c r="D109" s="283"/>
      <c r="E109" s="283"/>
      <c r="F109" s="306" t="s">
        <v>572</v>
      </c>
      <c r="G109" s="283"/>
      <c r="H109" s="283" t="s">
        <v>612</v>
      </c>
      <c r="I109" s="283" t="s">
        <v>582</v>
      </c>
      <c r="J109" s="283"/>
      <c r="K109" s="297"/>
    </row>
    <row r="110" s="1" customFormat="1" ht="15" customHeight="1">
      <c r="B110" s="308"/>
      <c r="C110" s="283" t="s">
        <v>591</v>
      </c>
      <c r="D110" s="283"/>
      <c r="E110" s="283"/>
      <c r="F110" s="306" t="s">
        <v>578</v>
      </c>
      <c r="G110" s="283"/>
      <c r="H110" s="283" t="s">
        <v>612</v>
      </c>
      <c r="I110" s="283" t="s">
        <v>574</v>
      </c>
      <c r="J110" s="283">
        <v>50</v>
      </c>
      <c r="K110" s="297"/>
    </row>
    <row r="111" s="1" customFormat="1" ht="15" customHeight="1">
      <c r="B111" s="308"/>
      <c r="C111" s="283" t="s">
        <v>599</v>
      </c>
      <c r="D111" s="283"/>
      <c r="E111" s="283"/>
      <c r="F111" s="306" t="s">
        <v>578</v>
      </c>
      <c r="G111" s="283"/>
      <c r="H111" s="283" t="s">
        <v>612</v>
      </c>
      <c r="I111" s="283" t="s">
        <v>574</v>
      </c>
      <c r="J111" s="283">
        <v>50</v>
      </c>
      <c r="K111" s="297"/>
    </row>
    <row r="112" s="1" customFormat="1" ht="15" customHeight="1">
      <c r="B112" s="308"/>
      <c r="C112" s="283" t="s">
        <v>597</v>
      </c>
      <c r="D112" s="283"/>
      <c r="E112" s="283"/>
      <c r="F112" s="306" t="s">
        <v>578</v>
      </c>
      <c r="G112" s="283"/>
      <c r="H112" s="283" t="s">
        <v>612</v>
      </c>
      <c r="I112" s="283" t="s">
        <v>574</v>
      </c>
      <c r="J112" s="283">
        <v>50</v>
      </c>
      <c r="K112" s="297"/>
    </row>
    <row r="113" s="1" customFormat="1" ht="15" customHeight="1">
      <c r="B113" s="308"/>
      <c r="C113" s="283" t="s">
        <v>53</v>
      </c>
      <c r="D113" s="283"/>
      <c r="E113" s="283"/>
      <c r="F113" s="306" t="s">
        <v>572</v>
      </c>
      <c r="G113" s="283"/>
      <c r="H113" s="283" t="s">
        <v>613</v>
      </c>
      <c r="I113" s="283" t="s">
        <v>574</v>
      </c>
      <c r="J113" s="283">
        <v>20</v>
      </c>
      <c r="K113" s="297"/>
    </row>
    <row r="114" s="1" customFormat="1" ht="15" customHeight="1">
      <c r="B114" s="308"/>
      <c r="C114" s="283" t="s">
        <v>614</v>
      </c>
      <c r="D114" s="283"/>
      <c r="E114" s="283"/>
      <c r="F114" s="306" t="s">
        <v>572</v>
      </c>
      <c r="G114" s="283"/>
      <c r="H114" s="283" t="s">
        <v>615</v>
      </c>
      <c r="I114" s="283" t="s">
        <v>574</v>
      </c>
      <c r="J114" s="283">
        <v>120</v>
      </c>
      <c r="K114" s="297"/>
    </row>
    <row r="115" s="1" customFormat="1" ht="15" customHeight="1">
      <c r="B115" s="308"/>
      <c r="C115" s="283" t="s">
        <v>38</v>
      </c>
      <c r="D115" s="283"/>
      <c r="E115" s="283"/>
      <c r="F115" s="306" t="s">
        <v>572</v>
      </c>
      <c r="G115" s="283"/>
      <c r="H115" s="283" t="s">
        <v>616</v>
      </c>
      <c r="I115" s="283" t="s">
        <v>607</v>
      </c>
      <c r="J115" s="283"/>
      <c r="K115" s="297"/>
    </row>
    <row r="116" s="1" customFormat="1" ht="15" customHeight="1">
      <c r="B116" s="308"/>
      <c r="C116" s="283" t="s">
        <v>48</v>
      </c>
      <c r="D116" s="283"/>
      <c r="E116" s="283"/>
      <c r="F116" s="306" t="s">
        <v>572</v>
      </c>
      <c r="G116" s="283"/>
      <c r="H116" s="283" t="s">
        <v>617</v>
      </c>
      <c r="I116" s="283" t="s">
        <v>607</v>
      </c>
      <c r="J116" s="283"/>
      <c r="K116" s="297"/>
    </row>
    <row r="117" s="1" customFormat="1" ht="15" customHeight="1">
      <c r="B117" s="308"/>
      <c r="C117" s="283" t="s">
        <v>57</v>
      </c>
      <c r="D117" s="283"/>
      <c r="E117" s="283"/>
      <c r="F117" s="306" t="s">
        <v>572</v>
      </c>
      <c r="G117" s="283"/>
      <c r="H117" s="283" t="s">
        <v>618</v>
      </c>
      <c r="I117" s="283" t="s">
        <v>619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620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566</v>
      </c>
      <c r="D123" s="298"/>
      <c r="E123" s="298"/>
      <c r="F123" s="298" t="s">
        <v>567</v>
      </c>
      <c r="G123" s="299"/>
      <c r="H123" s="298" t="s">
        <v>54</v>
      </c>
      <c r="I123" s="298" t="s">
        <v>57</v>
      </c>
      <c r="J123" s="298" t="s">
        <v>568</v>
      </c>
      <c r="K123" s="327"/>
    </row>
    <row r="124" s="1" customFormat="1" ht="17.25" customHeight="1">
      <c r="B124" s="326"/>
      <c r="C124" s="300" t="s">
        <v>569</v>
      </c>
      <c r="D124" s="300"/>
      <c r="E124" s="300"/>
      <c r="F124" s="301" t="s">
        <v>570</v>
      </c>
      <c r="G124" s="302"/>
      <c r="H124" s="300"/>
      <c r="I124" s="300"/>
      <c r="J124" s="300" t="s">
        <v>571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575</v>
      </c>
      <c r="D126" s="305"/>
      <c r="E126" s="305"/>
      <c r="F126" s="306" t="s">
        <v>572</v>
      </c>
      <c r="G126" s="283"/>
      <c r="H126" s="283" t="s">
        <v>612</v>
      </c>
      <c r="I126" s="283" t="s">
        <v>574</v>
      </c>
      <c r="J126" s="283">
        <v>120</v>
      </c>
      <c r="K126" s="331"/>
    </row>
    <row r="127" s="1" customFormat="1" ht="15" customHeight="1">
      <c r="B127" s="328"/>
      <c r="C127" s="283" t="s">
        <v>621</v>
      </c>
      <c r="D127" s="283"/>
      <c r="E127" s="283"/>
      <c r="F127" s="306" t="s">
        <v>572</v>
      </c>
      <c r="G127" s="283"/>
      <c r="H127" s="283" t="s">
        <v>622</v>
      </c>
      <c r="I127" s="283" t="s">
        <v>574</v>
      </c>
      <c r="J127" s="283" t="s">
        <v>623</v>
      </c>
      <c r="K127" s="331"/>
    </row>
    <row r="128" s="1" customFormat="1" ht="15" customHeight="1">
      <c r="B128" s="328"/>
      <c r="C128" s="283" t="s">
        <v>520</v>
      </c>
      <c r="D128" s="283"/>
      <c r="E128" s="283"/>
      <c r="F128" s="306" t="s">
        <v>572</v>
      </c>
      <c r="G128" s="283"/>
      <c r="H128" s="283" t="s">
        <v>624</v>
      </c>
      <c r="I128" s="283" t="s">
        <v>574</v>
      </c>
      <c r="J128" s="283" t="s">
        <v>623</v>
      </c>
      <c r="K128" s="331"/>
    </row>
    <row r="129" s="1" customFormat="1" ht="15" customHeight="1">
      <c r="B129" s="328"/>
      <c r="C129" s="283" t="s">
        <v>583</v>
      </c>
      <c r="D129" s="283"/>
      <c r="E129" s="283"/>
      <c r="F129" s="306" t="s">
        <v>578</v>
      </c>
      <c r="G129" s="283"/>
      <c r="H129" s="283" t="s">
        <v>584</v>
      </c>
      <c r="I129" s="283" t="s">
        <v>574</v>
      </c>
      <c r="J129" s="283">
        <v>15</v>
      </c>
      <c r="K129" s="331"/>
    </row>
    <row r="130" s="1" customFormat="1" ht="15" customHeight="1">
      <c r="B130" s="328"/>
      <c r="C130" s="309" t="s">
        <v>585</v>
      </c>
      <c r="D130" s="309"/>
      <c r="E130" s="309"/>
      <c r="F130" s="310" t="s">
        <v>578</v>
      </c>
      <c r="G130" s="309"/>
      <c r="H130" s="309" t="s">
        <v>586</v>
      </c>
      <c r="I130" s="309" t="s">
        <v>574</v>
      </c>
      <c r="J130" s="309">
        <v>15</v>
      </c>
      <c r="K130" s="331"/>
    </row>
    <row r="131" s="1" customFormat="1" ht="15" customHeight="1">
      <c r="B131" s="328"/>
      <c r="C131" s="309" t="s">
        <v>587</v>
      </c>
      <c r="D131" s="309"/>
      <c r="E131" s="309"/>
      <c r="F131" s="310" t="s">
        <v>578</v>
      </c>
      <c r="G131" s="309"/>
      <c r="H131" s="309" t="s">
        <v>588</v>
      </c>
      <c r="I131" s="309" t="s">
        <v>574</v>
      </c>
      <c r="J131" s="309">
        <v>20</v>
      </c>
      <c r="K131" s="331"/>
    </row>
    <row r="132" s="1" customFormat="1" ht="15" customHeight="1">
      <c r="B132" s="328"/>
      <c r="C132" s="309" t="s">
        <v>589</v>
      </c>
      <c r="D132" s="309"/>
      <c r="E132" s="309"/>
      <c r="F132" s="310" t="s">
        <v>578</v>
      </c>
      <c r="G132" s="309"/>
      <c r="H132" s="309" t="s">
        <v>590</v>
      </c>
      <c r="I132" s="309" t="s">
        <v>574</v>
      </c>
      <c r="J132" s="309">
        <v>20</v>
      </c>
      <c r="K132" s="331"/>
    </row>
    <row r="133" s="1" customFormat="1" ht="15" customHeight="1">
      <c r="B133" s="328"/>
      <c r="C133" s="283" t="s">
        <v>577</v>
      </c>
      <c r="D133" s="283"/>
      <c r="E133" s="283"/>
      <c r="F133" s="306" t="s">
        <v>578</v>
      </c>
      <c r="G133" s="283"/>
      <c r="H133" s="283" t="s">
        <v>612</v>
      </c>
      <c r="I133" s="283" t="s">
        <v>574</v>
      </c>
      <c r="J133" s="283">
        <v>50</v>
      </c>
      <c r="K133" s="331"/>
    </row>
    <row r="134" s="1" customFormat="1" ht="15" customHeight="1">
      <c r="B134" s="328"/>
      <c r="C134" s="283" t="s">
        <v>591</v>
      </c>
      <c r="D134" s="283"/>
      <c r="E134" s="283"/>
      <c r="F134" s="306" t="s">
        <v>578</v>
      </c>
      <c r="G134" s="283"/>
      <c r="H134" s="283" t="s">
        <v>612</v>
      </c>
      <c r="I134" s="283" t="s">
        <v>574</v>
      </c>
      <c r="J134" s="283">
        <v>50</v>
      </c>
      <c r="K134" s="331"/>
    </row>
    <row r="135" s="1" customFormat="1" ht="15" customHeight="1">
      <c r="B135" s="328"/>
      <c r="C135" s="283" t="s">
        <v>597</v>
      </c>
      <c r="D135" s="283"/>
      <c r="E135" s="283"/>
      <c r="F135" s="306" t="s">
        <v>578</v>
      </c>
      <c r="G135" s="283"/>
      <c r="H135" s="283" t="s">
        <v>612</v>
      </c>
      <c r="I135" s="283" t="s">
        <v>574</v>
      </c>
      <c r="J135" s="283">
        <v>50</v>
      </c>
      <c r="K135" s="331"/>
    </row>
    <row r="136" s="1" customFormat="1" ht="15" customHeight="1">
      <c r="B136" s="328"/>
      <c r="C136" s="283" t="s">
        <v>599</v>
      </c>
      <c r="D136" s="283"/>
      <c r="E136" s="283"/>
      <c r="F136" s="306" t="s">
        <v>578</v>
      </c>
      <c r="G136" s="283"/>
      <c r="H136" s="283" t="s">
        <v>612</v>
      </c>
      <c r="I136" s="283" t="s">
        <v>574</v>
      </c>
      <c r="J136" s="283">
        <v>50</v>
      </c>
      <c r="K136" s="331"/>
    </row>
    <row r="137" s="1" customFormat="1" ht="15" customHeight="1">
      <c r="B137" s="328"/>
      <c r="C137" s="283" t="s">
        <v>600</v>
      </c>
      <c r="D137" s="283"/>
      <c r="E137" s="283"/>
      <c r="F137" s="306" t="s">
        <v>578</v>
      </c>
      <c r="G137" s="283"/>
      <c r="H137" s="283" t="s">
        <v>625</v>
      </c>
      <c r="I137" s="283" t="s">
        <v>574</v>
      </c>
      <c r="J137" s="283">
        <v>255</v>
      </c>
      <c r="K137" s="331"/>
    </row>
    <row r="138" s="1" customFormat="1" ht="15" customHeight="1">
      <c r="B138" s="328"/>
      <c r="C138" s="283" t="s">
        <v>602</v>
      </c>
      <c r="D138" s="283"/>
      <c r="E138" s="283"/>
      <c r="F138" s="306" t="s">
        <v>572</v>
      </c>
      <c r="G138" s="283"/>
      <c r="H138" s="283" t="s">
        <v>626</v>
      </c>
      <c r="I138" s="283" t="s">
        <v>604</v>
      </c>
      <c r="J138" s="283"/>
      <c r="K138" s="331"/>
    </row>
    <row r="139" s="1" customFormat="1" ht="15" customHeight="1">
      <c r="B139" s="328"/>
      <c r="C139" s="283" t="s">
        <v>605</v>
      </c>
      <c r="D139" s="283"/>
      <c r="E139" s="283"/>
      <c r="F139" s="306" t="s">
        <v>572</v>
      </c>
      <c r="G139" s="283"/>
      <c r="H139" s="283" t="s">
        <v>627</v>
      </c>
      <c r="I139" s="283" t="s">
        <v>607</v>
      </c>
      <c r="J139" s="283"/>
      <c r="K139" s="331"/>
    </row>
    <row r="140" s="1" customFormat="1" ht="15" customHeight="1">
      <c r="B140" s="328"/>
      <c r="C140" s="283" t="s">
        <v>608</v>
      </c>
      <c r="D140" s="283"/>
      <c r="E140" s="283"/>
      <c r="F140" s="306" t="s">
        <v>572</v>
      </c>
      <c r="G140" s="283"/>
      <c r="H140" s="283" t="s">
        <v>608</v>
      </c>
      <c r="I140" s="283" t="s">
        <v>607</v>
      </c>
      <c r="J140" s="283"/>
      <c r="K140" s="331"/>
    </row>
    <row r="141" s="1" customFormat="1" ht="15" customHeight="1">
      <c r="B141" s="328"/>
      <c r="C141" s="283" t="s">
        <v>38</v>
      </c>
      <c r="D141" s="283"/>
      <c r="E141" s="283"/>
      <c r="F141" s="306" t="s">
        <v>572</v>
      </c>
      <c r="G141" s="283"/>
      <c r="H141" s="283" t="s">
        <v>628</v>
      </c>
      <c r="I141" s="283" t="s">
        <v>607</v>
      </c>
      <c r="J141" s="283"/>
      <c r="K141" s="331"/>
    </row>
    <row r="142" s="1" customFormat="1" ht="15" customHeight="1">
      <c r="B142" s="328"/>
      <c r="C142" s="283" t="s">
        <v>629</v>
      </c>
      <c r="D142" s="283"/>
      <c r="E142" s="283"/>
      <c r="F142" s="306" t="s">
        <v>572</v>
      </c>
      <c r="G142" s="283"/>
      <c r="H142" s="283" t="s">
        <v>630</v>
      </c>
      <c r="I142" s="283" t="s">
        <v>607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631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566</v>
      </c>
      <c r="D148" s="298"/>
      <c r="E148" s="298"/>
      <c r="F148" s="298" t="s">
        <v>567</v>
      </c>
      <c r="G148" s="299"/>
      <c r="H148" s="298" t="s">
        <v>54</v>
      </c>
      <c r="I148" s="298" t="s">
        <v>57</v>
      </c>
      <c r="J148" s="298" t="s">
        <v>568</v>
      </c>
      <c r="K148" s="297"/>
    </row>
    <row r="149" s="1" customFormat="1" ht="17.25" customHeight="1">
      <c r="B149" s="295"/>
      <c r="C149" s="300" t="s">
        <v>569</v>
      </c>
      <c r="D149" s="300"/>
      <c r="E149" s="300"/>
      <c r="F149" s="301" t="s">
        <v>570</v>
      </c>
      <c r="G149" s="302"/>
      <c r="H149" s="300"/>
      <c r="I149" s="300"/>
      <c r="J149" s="300" t="s">
        <v>571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575</v>
      </c>
      <c r="D151" s="283"/>
      <c r="E151" s="283"/>
      <c r="F151" s="336" t="s">
        <v>572</v>
      </c>
      <c r="G151" s="283"/>
      <c r="H151" s="335" t="s">
        <v>612</v>
      </c>
      <c r="I151" s="335" t="s">
        <v>574</v>
      </c>
      <c r="J151" s="335">
        <v>120</v>
      </c>
      <c r="K151" s="331"/>
    </row>
    <row r="152" s="1" customFormat="1" ht="15" customHeight="1">
      <c r="B152" s="308"/>
      <c r="C152" s="335" t="s">
        <v>621</v>
      </c>
      <c r="D152" s="283"/>
      <c r="E152" s="283"/>
      <c r="F152" s="336" t="s">
        <v>572</v>
      </c>
      <c r="G152" s="283"/>
      <c r="H152" s="335" t="s">
        <v>632</v>
      </c>
      <c r="I152" s="335" t="s">
        <v>574</v>
      </c>
      <c r="J152" s="335" t="s">
        <v>623</v>
      </c>
      <c r="K152" s="331"/>
    </row>
    <row r="153" s="1" customFormat="1" ht="15" customHeight="1">
      <c r="B153" s="308"/>
      <c r="C153" s="335" t="s">
        <v>520</v>
      </c>
      <c r="D153" s="283"/>
      <c r="E153" s="283"/>
      <c r="F153" s="336" t="s">
        <v>572</v>
      </c>
      <c r="G153" s="283"/>
      <c r="H153" s="335" t="s">
        <v>633</v>
      </c>
      <c r="I153" s="335" t="s">
        <v>574</v>
      </c>
      <c r="J153" s="335" t="s">
        <v>623</v>
      </c>
      <c r="K153" s="331"/>
    </row>
    <row r="154" s="1" customFormat="1" ht="15" customHeight="1">
      <c r="B154" s="308"/>
      <c r="C154" s="335" t="s">
        <v>577</v>
      </c>
      <c r="D154" s="283"/>
      <c r="E154" s="283"/>
      <c r="F154" s="336" t="s">
        <v>578</v>
      </c>
      <c r="G154" s="283"/>
      <c r="H154" s="335" t="s">
        <v>612</v>
      </c>
      <c r="I154" s="335" t="s">
        <v>574</v>
      </c>
      <c r="J154" s="335">
        <v>50</v>
      </c>
      <c r="K154" s="331"/>
    </row>
    <row r="155" s="1" customFormat="1" ht="15" customHeight="1">
      <c r="B155" s="308"/>
      <c r="C155" s="335" t="s">
        <v>580</v>
      </c>
      <c r="D155" s="283"/>
      <c r="E155" s="283"/>
      <c r="F155" s="336" t="s">
        <v>572</v>
      </c>
      <c r="G155" s="283"/>
      <c r="H155" s="335" t="s">
        <v>612</v>
      </c>
      <c r="I155" s="335" t="s">
        <v>582</v>
      </c>
      <c r="J155" s="335"/>
      <c r="K155" s="331"/>
    </row>
    <row r="156" s="1" customFormat="1" ht="15" customHeight="1">
      <c r="B156" s="308"/>
      <c r="C156" s="335" t="s">
        <v>591</v>
      </c>
      <c r="D156" s="283"/>
      <c r="E156" s="283"/>
      <c r="F156" s="336" t="s">
        <v>578</v>
      </c>
      <c r="G156" s="283"/>
      <c r="H156" s="335" t="s">
        <v>612</v>
      </c>
      <c r="I156" s="335" t="s">
        <v>574</v>
      </c>
      <c r="J156" s="335">
        <v>50</v>
      </c>
      <c r="K156" s="331"/>
    </row>
    <row r="157" s="1" customFormat="1" ht="15" customHeight="1">
      <c r="B157" s="308"/>
      <c r="C157" s="335" t="s">
        <v>599</v>
      </c>
      <c r="D157" s="283"/>
      <c r="E157" s="283"/>
      <c r="F157" s="336" t="s">
        <v>578</v>
      </c>
      <c r="G157" s="283"/>
      <c r="H157" s="335" t="s">
        <v>612</v>
      </c>
      <c r="I157" s="335" t="s">
        <v>574</v>
      </c>
      <c r="J157" s="335">
        <v>50</v>
      </c>
      <c r="K157" s="331"/>
    </row>
    <row r="158" s="1" customFormat="1" ht="15" customHeight="1">
      <c r="B158" s="308"/>
      <c r="C158" s="335" t="s">
        <v>597</v>
      </c>
      <c r="D158" s="283"/>
      <c r="E158" s="283"/>
      <c r="F158" s="336" t="s">
        <v>578</v>
      </c>
      <c r="G158" s="283"/>
      <c r="H158" s="335" t="s">
        <v>612</v>
      </c>
      <c r="I158" s="335" t="s">
        <v>574</v>
      </c>
      <c r="J158" s="335">
        <v>50</v>
      </c>
      <c r="K158" s="331"/>
    </row>
    <row r="159" s="1" customFormat="1" ht="15" customHeight="1">
      <c r="B159" s="308"/>
      <c r="C159" s="335" t="s">
        <v>87</v>
      </c>
      <c r="D159" s="283"/>
      <c r="E159" s="283"/>
      <c r="F159" s="336" t="s">
        <v>572</v>
      </c>
      <c r="G159" s="283"/>
      <c r="H159" s="335" t="s">
        <v>634</v>
      </c>
      <c r="I159" s="335" t="s">
        <v>574</v>
      </c>
      <c r="J159" s="335" t="s">
        <v>635</v>
      </c>
      <c r="K159" s="331"/>
    </row>
    <row r="160" s="1" customFormat="1" ht="15" customHeight="1">
      <c r="B160" s="308"/>
      <c r="C160" s="335" t="s">
        <v>636</v>
      </c>
      <c r="D160" s="283"/>
      <c r="E160" s="283"/>
      <c r="F160" s="336" t="s">
        <v>572</v>
      </c>
      <c r="G160" s="283"/>
      <c r="H160" s="335" t="s">
        <v>637</v>
      </c>
      <c r="I160" s="335" t="s">
        <v>607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638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566</v>
      </c>
      <c r="D166" s="298"/>
      <c r="E166" s="298"/>
      <c r="F166" s="298" t="s">
        <v>567</v>
      </c>
      <c r="G166" s="340"/>
      <c r="H166" s="341" t="s">
        <v>54</v>
      </c>
      <c r="I166" s="341" t="s">
        <v>57</v>
      </c>
      <c r="J166" s="298" t="s">
        <v>568</v>
      </c>
      <c r="K166" s="275"/>
    </row>
    <row r="167" s="1" customFormat="1" ht="17.25" customHeight="1">
      <c r="B167" s="276"/>
      <c r="C167" s="300" t="s">
        <v>569</v>
      </c>
      <c r="D167" s="300"/>
      <c r="E167" s="300"/>
      <c r="F167" s="301" t="s">
        <v>570</v>
      </c>
      <c r="G167" s="342"/>
      <c r="H167" s="343"/>
      <c r="I167" s="343"/>
      <c r="J167" s="300" t="s">
        <v>571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575</v>
      </c>
      <c r="D169" s="283"/>
      <c r="E169" s="283"/>
      <c r="F169" s="306" t="s">
        <v>572</v>
      </c>
      <c r="G169" s="283"/>
      <c r="H169" s="283" t="s">
        <v>612</v>
      </c>
      <c r="I169" s="283" t="s">
        <v>574</v>
      </c>
      <c r="J169" s="283">
        <v>120</v>
      </c>
      <c r="K169" s="331"/>
    </row>
    <row r="170" s="1" customFormat="1" ht="15" customHeight="1">
      <c r="B170" s="308"/>
      <c r="C170" s="283" t="s">
        <v>621</v>
      </c>
      <c r="D170" s="283"/>
      <c r="E170" s="283"/>
      <c r="F170" s="306" t="s">
        <v>572</v>
      </c>
      <c r="G170" s="283"/>
      <c r="H170" s="283" t="s">
        <v>622</v>
      </c>
      <c r="I170" s="283" t="s">
        <v>574</v>
      </c>
      <c r="J170" s="283" t="s">
        <v>623</v>
      </c>
      <c r="K170" s="331"/>
    </row>
    <row r="171" s="1" customFormat="1" ht="15" customHeight="1">
      <c r="B171" s="308"/>
      <c r="C171" s="283" t="s">
        <v>520</v>
      </c>
      <c r="D171" s="283"/>
      <c r="E171" s="283"/>
      <c r="F171" s="306" t="s">
        <v>572</v>
      </c>
      <c r="G171" s="283"/>
      <c r="H171" s="283" t="s">
        <v>639</v>
      </c>
      <c r="I171" s="283" t="s">
        <v>574</v>
      </c>
      <c r="J171" s="283" t="s">
        <v>623</v>
      </c>
      <c r="K171" s="331"/>
    </row>
    <row r="172" s="1" customFormat="1" ht="15" customHeight="1">
      <c r="B172" s="308"/>
      <c r="C172" s="283" t="s">
        <v>577</v>
      </c>
      <c r="D172" s="283"/>
      <c r="E172" s="283"/>
      <c r="F172" s="306" t="s">
        <v>578</v>
      </c>
      <c r="G172" s="283"/>
      <c r="H172" s="283" t="s">
        <v>639</v>
      </c>
      <c r="I172" s="283" t="s">
        <v>574</v>
      </c>
      <c r="J172" s="283">
        <v>50</v>
      </c>
      <c r="K172" s="331"/>
    </row>
    <row r="173" s="1" customFormat="1" ht="15" customHeight="1">
      <c r="B173" s="308"/>
      <c r="C173" s="283" t="s">
        <v>580</v>
      </c>
      <c r="D173" s="283"/>
      <c r="E173" s="283"/>
      <c r="F173" s="306" t="s">
        <v>572</v>
      </c>
      <c r="G173" s="283"/>
      <c r="H173" s="283" t="s">
        <v>639</v>
      </c>
      <c r="I173" s="283" t="s">
        <v>582</v>
      </c>
      <c r="J173" s="283"/>
      <c r="K173" s="331"/>
    </row>
    <row r="174" s="1" customFormat="1" ht="15" customHeight="1">
      <c r="B174" s="308"/>
      <c r="C174" s="283" t="s">
        <v>591</v>
      </c>
      <c r="D174" s="283"/>
      <c r="E174" s="283"/>
      <c r="F174" s="306" t="s">
        <v>578</v>
      </c>
      <c r="G174" s="283"/>
      <c r="H174" s="283" t="s">
        <v>639</v>
      </c>
      <c r="I174" s="283" t="s">
        <v>574</v>
      </c>
      <c r="J174" s="283">
        <v>50</v>
      </c>
      <c r="K174" s="331"/>
    </row>
    <row r="175" s="1" customFormat="1" ht="15" customHeight="1">
      <c r="B175" s="308"/>
      <c r="C175" s="283" t="s">
        <v>599</v>
      </c>
      <c r="D175" s="283"/>
      <c r="E175" s="283"/>
      <c r="F175" s="306" t="s">
        <v>578</v>
      </c>
      <c r="G175" s="283"/>
      <c r="H175" s="283" t="s">
        <v>639</v>
      </c>
      <c r="I175" s="283" t="s">
        <v>574</v>
      </c>
      <c r="J175" s="283">
        <v>50</v>
      </c>
      <c r="K175" s="331"/>
    </row>
    <row r="176" s="1" customFormat="1" ht="15" customHeight="1">
      <c r="B176" s="308"/>
      <c r="C176" s="283" t="s">
        <v>597</v>
      </c>
      <c r="D176" s="283"/>
      <c r="E176" s="283"/>
      <c r="F176" s="306" t="s">
        <v>578</v>
      </c>
      <c r="G176" s="283"/>
      <c r="H176" s="283" t="s">
        <v>639</v>
      </c>
      <c r="I176" s="283" t="s">
        <v>574</v>
      </c>
      <c r="J176" s="283">
        <v>50</v>
      </c>
      <c r="K176" s="331"/>
    </row>
    <row r="177" s="1" customFormat="1" ht="15" customHeight="1">
      <c r="B177" s="308"/>
      <c r="C177" s="283" t="s">
        <v>101</v>
      </c>
      <c r="D177" s="283"/>
      <c r="E177" s="283"/>
      <c r="F177" s="306" t="s">
        <v>572</v>
      </c>
      <c r="G177" s="283"/>
      <c r="H177" s="283" t="s">
        <v>640</v>
      </c>
      <c r="I177" s="283" t="s">
        <v>641</v>
      </c>
      <c r="J177" s="283"/>
      <c r="K177" s="331"/>
    </row>
    <row r="178" s="1" customFormat="1" ht="15" customHeight="1">
      <c r="B178" s="308"/>
      <c r="C178" s="283" t="s">
        <v>57</v>
      </c>
      <c r="D178" s="283"/>
      <c r="E178" s="283"/>
      <c r="F178" s="306" t="s">
        <v>572</v>
      </c>
      <c r="G178" s="283"/>
      <c r="H178" s="283" t="s">
        <v>642</v>
      </c>
      <c r="I178" s="283" t="s">
        <v>643</v>
      </c>
      <c r="J178" s="283">
        <v>1</v>
      </c>
      <c r="K178" s="331"/>
    </row>
    <row r="179" s="1" customFormat="1" ht="15" customHeight="1">
      <c r="B179" s="308"/>
      <c r="C179" s="283" t="s">
        <v>53</v>
      </c>
      <c r="D179" s="283"/>
      <c r="E179" s="283"/>
      <c r="F179" s="306" t="s">
        <v>572</v>
      </c>
      <c r="G179" s="283"/>
      <c r="H179" s="283" t="s">
        <v>644</v>
      </c>
      <c r="I179" s="283" t="s">
        <v>574</v>
      </c>
      <c r="J179" s="283">
        <v>20</v>
      </c>
      <c r="K179" s="331"/>
    </row>
    <row r="180" s="1" customFormat="1" ht="15" customHeight="1">
      <c r="B180" s="308"/>
      <c r="C180" s="283" t="s">
        <v>54</v>
      </c>
      <c r="D180" s="283"/>
      <c r="E180" s="283"/>
      <c r="F180" s="306" t="s">
        <v>572</v>
      </c>
      <c r="G180" s="283"/>
      <c r="H180" s="283" t="s">
        <v>645</v>
      </c>
      <c r="I180" s="283" t="s">
        <v>574</v>
      </c>
      <c r="J180" s="283">
        <v>255</v>
      </c>
      <c r="K180" s="331"/>
    </row>
    <row r="181" s="1" customFormat="1" ht="15" customHeight="1">
      <c r="B181" s="308"/>
      <c r="C181" s="283" t="s">
        <v>102</v>
      </c>
      <c r="D181" s="283"/>
      <c r="E181" s="283"/>
      <c r="F181" s="306" t="s">
        <v>572</v>
      </c>
      <c r="G181" s="283"/>
      <c r="H181" s="283" t="s">
        <v>536</v>
      </c>
      <c r="I181" s="283" t="s">
        <v>574</v>
      </c>
      <c r="J181" s="283">
        <v>10</v>
      </c>
      <c r="K181" s="331"/>
    </row>
    <row r="182" s="1" customFormat="1" ht="15" customHeight="1">
      <c r="B182" s="308"/>
      <c r="C182" s="283" t="s">
        <v>103</v>
      </c>
      <c r="D182" s="283"/>
      <c r="E182" s="283"/>
      <c r="F182" s="306" t="s">
        <v>572</v>
      </c>
      <c r="G182" s="283"/>
      <c r="H182" s="283" t="s">
        <v>646</v>
      </c>
      <c r="I182" s="283" t="s">
        <v>607</v>
      </c>
      <c r="J182" s="283"/>
      <c r="K182" s="331"/>
    </row>
    <row r="183" s="1" customFormat="1" ht="15" customHeight="1">
      <c r="B183" s="308"/>
      <c r="C183" s="283" t="s">
        <v>647</v>
      </c>
      <c r="D183" s="283"/>
      <c r="E183" s="283"/>
      <c r="F183" s="306" t="s">
        <v>572</v>
      </c>
      <c r="G183" s="283"/>
      <c r="H183" s="283" t="s">
        <v>648</v>
      </c>
      <c r="I183" s="283" t="s">
        <v>607</v>
      </c>
      <c r="J183" s="283"/>
      <c r="K183" s="331"/>
    </row>
    <row r="184" s="1" customFormat="1" ht="15" customHeight="1">
      <c r="B184" s="308"/>
      <c r="C184" s="283" t="s">
        <v>636</v>
      </c>
      <c r="D184" s="283"/>
      <c r="E184" s="283"/>
      <c r="F184" s="306" t="s">
        <v>572</v>
      </c>
      <c r="G184" s="283"/>
      <c r="H184" s="283" t="s">
        <v>649</v>
      </c>
      <c r="I184" s="283" t="s">
        <v>607</v>
      </c>
      <c r="J184" s="283"/>
      <c r="K184" s="331"/>
    </row>
    <row r="185" s="1" customFormat="1" ht="15" customHeight="1">
      <c r="B185" s="308"/>
      <c r="C185" s="283" t="s">
        <v>105</v>
      </c>
      <c r="D185" s="283"/>
      <c r="E185" s="283"/>
      <c r="F185" s="306" t="s">
        <v>578</v>
      </c>
      <c r="G185" s="283"/>
      <c r="H185" s="283" t="s">
        <v>650</v>
      </c>
      <c r="I185" s="283" t="s">
        <v>574</v>
      </c>
      <c r="J185" s="283">
        <v>50</v>
      </c>
      <c r="K185" s="331"/>
    </row>
    <row r="186" s="1" customFormat="1" ht="15" customHeight="1">
      <c r="B186" s="308"/>
      <c r="C186" s="283" t="s">
        <v>651</v>
      </c>
      <c r="D186" s="283"/>
      <c r="E186" s="283"/>
      <c r="F186" s="306" t="s">
        <v>578</v>
      </c>
      <c r="G186" s="283"/>
      <c r="H186" s="283" t="s">
        <v>652</v>
      </c>
      <c r="I186" s="283" t="s">
        <v>653</v>
      </c>
      <c r="J186" s="283"/>
      <c r="K186" s="331"/>
    </row>
    <row r="187" s="1" customFormat="1" ht="15" customHeight="1">
      <c r="B187" s="308"/>
      <c r="C187" s="283" t="s">
        <v>654</v>
      </c>
      <c r="D187" s="283"/>
      <c r="E187" s="283"/>
      <c r="F187" s="306" t="s">
        <v>578</v>
      </c>
      <c r="G187" s="283"/>
      <c r="H187" s="283" t="s">
        <v>655</v>
      </c>
      <c r="I187" s="283" t="s">
        <v>653</v>
      </c>
      <c r="J187" s="283"/>
      <c r="K187" s="331"/>
    </row>
    <row r="188" s="1" customFormat="1" ht="15" customHeight="1">
      <c r="B188" s="308"/>
      <c r="C188" s="283" t="s">
        <v>656</v>
      </c>
      <c r="D188" s="283"/>
      <c r="E188" s="283"/>
      <c r="F188" s="306" t="s">
        <v>578</v>
      </c>
      <c r="G188" s="283"/>
      <c r="H188" s="283" t="s">
        <v>657</v>
      </c>
      <c r="I188" s="283" t="s">
        <v>653</v>
      </c>
      <c r="J188" s="283"/>
      <c r="K188" s="331"/>
    </row>
    <row r="189" s="1" customFormat="1" ht="15" customHeight="1">
      <c r="B189" s="308"/>
      <c r="C189" s="344" t="s">
        <v>658</v>
      </c>
      <c r="D189" s="283"/>
      <c r="E189" s="283"/>
      <c r="F189" s="306" t="s">
        <v>578</v>
      </c>
      <c r="G189" s="283"/>
      <c r="H189" s="283" t="s">
        <v>659</v>
      </c>
      <c r="I189" s="283" t="s">
        <v>660</v>
      </c>
      <c r="J189" s="345" t="s">
        <v>661</v>
      </c>
      <c r="K189" s="331"/>
    </row>
    <row r="190" s="17" customFormat="1" ht="15" customHeight="1">
      <c r="B190" s="346"/>
      <c r="C190" s="347" t="s">
        <v>662</v>
      </c>
      <c r="D190" s="348"/>
      <c r="E190" s="348"/>
      <c r="F190" s="349" t="s">
        <v>578</v>
      </c>
      <c r="G190" s="348"/>
      <c r="H190" s="348" t="s">
        <v>663</v>
      </c>
      <c r="I190" s="348" t="s">
        <v>660</v>
      </c>
      <c r="J190" s="350" t="s">
        <v>661</v>
      </c>
      <c r="K190" s="351"/>
    </row>
    <row r="191" s="1" customFormat="1" ht="15" customHeight="1">
      <c r="B191" s="308"/>
      <c r="C191" s="344" t="s">
        <v>42</v>
      </c>
      <c r="D191" s="283"/>
      <c r="E191" s="283"/>
      <c r="F191" s="306" t="s">
        <v>572</v>
      </c>
      <c r="G191" s="283"/>
      <c r="H191" s="280" t="s">
        <v>664</v>
      </c>
      <c r="I191" s="283" t="s">
        <v>665</v>
      </c>
      <c r="J191" s="283"/>
      <c r="K191" s="331"/>
    </row>
    <row r="192" s="1" customFormat="1" ht="15" customHeight="1">
      <c r="B192" s="308"/>
      <c r="C192" s="344" t="s">
        <v>666</v>
      </c>
      <c r="D192" s="283"/>
      <c r="E192" s="283"/>
      <c r="F192" s="306" t="s">
        <v>572</v>
      </c>
      <c r="G192" s="283"/>
      <c r="H192" s="283" t="s">
        <v>667</v>
      </c>
      <c r="I192" s="283" t="s">
        <v>607</v>
      </c>
      <c r="J192" s="283"/>
      <c r="K192" s="331"/>
    </row>
    <row r="193" s="1" customFormat="1" ht="15" customHeight="1">
      <c r="B193" s="308"/>
      <c r="C193" s="344" t="s">
        <v>668</v>
      </c>
      <c r="D193" s="283"/>
      <c r="E193" s="283"/>
      <c r="F193" s="306" t="s">
        <v>572</v>
      </c>
      <c r="G193" s="283"/>
      <c r="H193" s="283" t="s">
        <v>669</v>
      </c>
      <c r="I193" s="283" t="s">
        <v>607</v>
      </c>
      <c r="J193" s="283"/>
      <c r="K193" s="331"/>
    </row>
    <row r="194" s="1" customFormat="1" ht="15" customHeight="1">
      <c r="B194" s="308"/>
      <c r="C194" s="344" t="s">
        <v>670</v>
      </c>
      <c r="D194" s="283"/>
      <c r="E194" s="283"/>
      <c r="F194" s="306" t="s">
        <v>578</v>
      </c>
      <c r="G194" s="283"/>
      <c r="H194" s="283" t="s">
        <v>671</v>
      </c>
      <c r="I194" s="283" t="s">
        <v>607</v>
      </c>
      <c r="J194" s="283"/>
      <c r="K194" s="331"/>
    </row>
    <row r="195" s="1" customFormat="1" ht="15" customHeight="1">
      <c r="B195" s="337"/>
      <c r="C195" s="352"/>
      <c r="D195" s="317"/>
      <c r="E195" s="317"/>
      <c r="F195" s="317"/>
      <c r="G195" s="317"/>
      <c r="H195" s="317"/>
      <c r="I195" s="317"/>
      <c r="J195" s="317"/>
      <c r="K195" s="338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319"/>
      <c r="C197" s="329"/>
      <c r="D197" s="329"/>
      <c r="E197" s="329"/>
      <c r="F197" s="339"/>
      <c r="G197" s="329"/>
      <c r="H197" s="329"/>
      <c r="I197" s="329"/>
      <c r="J197" s="329"/>
      <c r="K197" s="319"/>
    </row>
    <row r="198" s="1" customFormat="1" ht="18.75" customHeight="1"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="1" customFormat="1" ht="13.5">
      <c r="B199" s="270"/>
      <c r="C199" s="271"/>
      <c r="D199" s="271"/>
      <c r="E199" s="271"/>
      <c r="F199" s="271"/>
      <c r="G199" s="271"/>
      <c r="H199" s="271"/>
      <c r="I199" s="271"/>
      <c r="J199" s="271"/>
      <c r="K199" s="272"/>
    </row>
    <row r="200" s="1" customFormat="1" ht="21">
      <c r="B200" s="273"/>
      <c r="C200" s="274" t="s">
        <v>672</v>
      </c>
      <c r="D200" s="274"/>
      <c r="E200" s="274"/>
      <c r="F200" s="274"/>
      <c r="G200" s="274"/>
      <c r="H200" s="274"/>
      <c r="I200" s="274"/>
      <c r="J200" s="274"/>
      <c r="K200" s="275"/>
    </row>
    <row r="201" s="1" customFormat="1" ht="25.5" customHeight="1">
      <c r="B201" s="273"/>
      <c r="C201" s="353" t="s">
        <v>673</v>
      </c>
      <c r="D201" s="353"/>
      <c r="E201" s="353"/>
      <c r="F201" s="353" t="s">
        <v>674</v>
      </c>
      <c r="G201" s="354"/>
      <c r="H201" s="353" t="s">
        <v>675</v>
      </c>
      <c r="I201" s="353"/>
      <c r="J201" s="353"/>
      <c r="K201" s="275"/>
    </row>
    <row r="202" s="1" customFormat="1" ht="5.25" customHeight="1">
      <c r="B202" s="308"/>
      <c r="C202" s="303"/>
      <c r="D202" s="303"/>
      <c r="E202" s="303"/>
      <c r="F202" s="303"/>
      <c r="G202" s="329"/>
      <c r="H202" s="303"/>
      <c r="I202" s="303"/>
      <c r="J202" s="303"/>
      <c r="K202" s="331"/>
    </row>
    <row r="203" s="1" customFormat="1" ht="15" customHeight="1">
      <c r="B203" s="308"/>
      <c r="C203" s="283" t="s">
        <v>665</v>
      </c>
      <c r="D203" s="283"/>
      <c r="E203" s="283"/>
      <c r="F203" s="306" t="s">
        <v>43</v>
      </c>
      <c r="G203" s="283"/>
      <c r="H203" s="283" t="s">
        <v>676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44</v>
      </c>
      <c r="G204" s="283"/>
      <c r="H204" s="283" t="s">
        <v>677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47</v>
      </c>
      <c r="G205" s="283"/>
      <c r="H205" s="283" t="s">
        <v>678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45</v>
      </c>
      <c r="G206" s="283"/>
      <c r="H206" s="283" t="s">
        <v>679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 t="s">
        <v>46</v>
      </c>
      <c r="G207" s="283"/>
      <c r="H207" s="283" t="s">
        <v>680</v>
      </c>
      <c r="I207" s="283"/>
      <c r="J207" s="283"/>
      <c r="K207" s="331"/>
    </row>
    <row r="208" s="1" customFormat="1" ht="15" customHeight="1">
      <c r="B208" s="308"/>
      <c r="C208" s="283"/>
      <c r="D208" s="283"/>
      <c r="E208" s="283"/>
      <c r="F208" s="306"/>
      <c r="G208" s="283"/>
      <c r="H208" s="283"/>
      <c r="I208" s="283"/>
      <c r="J208" s="283"/>
      <c r="K208" s="331"/>
    </row>
    <row r="209" s="1" customFormat="1" ht="15" customHeight="1">
      <c r="B209" s="308"/>
      <c r="C209" s="283" t="s">
        <v>619</v>
      </c>
      <c r="D209" s="283"/>
      <c r="E209" s="283"/>
      <c r="F209" s="306" t="s">
        <v>79</v>
      </c>
      <c r="G209" s="283"/>
      <c r="H209" s="283" t="s">
        <v>681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514</v>
      </c>
      <c r="G210" s="283"/>
      <c r="H210" s="283" t="s">
        <v>515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512</v>
      </c>
      <c r="G211" s="283"/>
      <c r="H211" s="283" t="s">
        <v>682</v>
      </c>
      <c r="I211" s="283"/>
      <c r="J211" s="283"/>
      <c r="K211" s="331"/>
    </row>
    <row r="212" s="1" customFormat="1" ht="15" customHeight="1">
      <c r="B212" s="355"/>
      <c r="C212" s="283"/>
      <c r="D212" s="283"/>
      <c r="E212" s="283"/>
      <c r="F212" s="306" t="s">
        <v>516</v>
      </c>
      <c r="G212" s="344"/>
      <c r="H212" s="335" t="s">
        <v>517</v>
      </c>
      <c r="I212" s="335"/>
      <c r="J212" s="335"/>
      <c r="K212" s="356"/>
    </row>
    <row r="213" s="1" customFormat="1" ht="15" customHeight="1">
      <c r="B213" s="355"/>
      <c r="C213" s="283"/>
      <c r="D213" s="283"/>
      <c r="E213" s="283"/>
      <c r="F213" s="306" t="s">
        <v>518</v>
      </c>
      <c r="G213" s="344"/>
      <c r="H213" s="335" t="s">
        <v>683</v>
      </c>
      <c r="I213" s="335"/>
      <c r="J213" s="335"/>
      <c r="K213" s="356"/>
    </row>
    <row r="214" s="1" customFormat="1" ht="15" customHeight="1">
      <c r="B214" s="355"/>
      <c r="C214" s="283"/>
      <c r="D214" s="283"/>
      <c r="E214" s="283"/>
      <c r="F214" s="306"/>
      <c r="G214" s="344"/>
      <c r="H214" s="335"/>
      <c r="I214" s="335"/>
      <c r="J214" s="335"/>
      <c r="K214" s="356"/>
    </row>
    <row r="215" s="1" customFormat="1" ht="15" customHeight="1">
      <c r="B215" s="355"/>
      <c r="C215" s="283" t="s">
        <v>643</v>
      </c>
      <c r="D215" s="283"/>
      <c r="E215" s="283"/>
      <c r="F215" s="306">
        <v>1</v>
      </c>
      <c r="G215" s="344"/>
      <c r="H215" s="335" t="s">
        <v>684</v>
      </c>
      <c r="I215" s="335"/>
      <c r="J215" s="335"/>
      <c r="K215" s="356"/>
    </row>
    <row r="216" s="1" customFormat="1" ht="15" customHeight="1">
      <c r="B216" s="355"/>
      <c r="C216" s="283"/>
      <c r="D216" s="283"/>
      <c r="E216" s="283"/>
      <c r="F216" s="306">
        <v>2</v>
      </c>
      <c r="G216" s="344"/>
      <c r="H216" s="335" t="s">
        <v>685</v>
      </c>
      <c r="I216" s="335"/>
      <c r="J216" s="335"/>
      <c r="K216" s="356"/>
    </row>
    <row r="217" s="1" customFormat="1" ht="15" customHeight="1">
      <c r="B217" s="355"/>
      <c r="C217" s="283"/>
      <c r="D217" s="283"/>
      <c r="E217" s="283"/>
      <c r="F217" s="306">
        <v>3</v>
      </c>
      <c r="G217" s="344"/>
      <c r="H217" s="335" t="s">
        <v>686</v>
      </c>
      <c r="I217" s="335"/>
      <c r="J217" s="335"/>
      <c r="K217" s="356"/>
    </row>
    <row r="218" s="1" customFormat="1" ht="15" customHeight="1">
      <c r="B218" s="355"/>
      <c r="C218" s="283"/>
      <c r="D218" s="283"/>
      <c r="E218" s="283"/>
      <c r="F218" s="306">
        <v>4</v>
      </c>
      <c r="G218" s="344"/>
      <c r="H218" s="335" t="s">
        <v>687</v>
      </c>
      <c r="I218" s="335"/>
      <c r="J218" s="335"/>
      <c r="K218" s="356"/>
    </row>
    <row r="219" s="1" customFormat="1" ht="12.75" customHeight="1">
      <c r="B219" s="357"/>
      <c r="C219" s="358"/>
      <c r="D219" s="358"/>
      <c r="E219" s="358"/>
      <c r="F219" s="358"/>
      <c r="G219" s="358"/>
      <c r="H219" s="358"/>
      <c r="I219" s="358"/>
      <c r="J219" s="358"/>
      <c r="K219" s="35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Kudláček</dc:creator>
  <cp:lastModifiedBy>Jaroslav Kudláček</cp:lastModifiedBy>
  <dcterms:created xsi:type="dcterms:W3CDTF">2025-08-08T06:55:55Z</dcterms:created>
  <dcterms:modified xsi:type="dcterms:W3CDTF">2025-08-08T06:55:59Z</dcterms:modified>
</cp:coreProperties>
</file>