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stolinova\Desktop\DPS - dokumentace pro provedení stavby 09-2024\DPS - dokumentace pro provedení stavby 09-2024\Strojní část\Strojní část úprava strojovny TČ\"/>
    </mc:Choice>
  </mc:AlternateContent>
  <xr:revisionPtr revIDLastSave="0" documentId="13_ncr:1_{B0F17A12-60AE-4051-8EF6-09F3B360C5DA}" xr6:coauthVersionLast="47" xr6:coauthVersionMax="47" xr10:uidLastSave="{00000000-0000-0000-0000-000000000000}"/>
  <bookViews>
    <workbookView xWindow="-120" yWindow="-120" windowWidth="29040" windowHeight="15720" tabRatio="924" xr2:uid="{00000000-000D-0000-FFFF-FFFF00000000}"/>
  </bookViews>
  <sheets>
    <sheet name="Rozpočet TČ" sheetId="9" r:id="rId1"/>
    <sheet name="Specifikace TČ" sheetId="7" r:id="rId2"/>
  </sheets>
  <definedNames>
    <definedName name="_xlnm.Print_Area" localSheetId="0">'Rozpočet TČ'!$A$1:$F$173</definedName>
    <definedName name="_xlnm.Print_Area" localSheetId="1">'Specifikace TČ'!$A$1:$F$178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1" i="9" l="1"/>
  <c r="E132" i="9"/>
  <c r="E131" i="9"/>
  <c r="E130" i="9"/>
  <c r="E116" i="9"/>
  <c r="E115" i="9"/>
  <c r="E114" i="9"/>
  <c r="E113" i="9"/>
  <c r="E87" i="9"/>
  <c r="E86" i="9"/>
  <c r="B164" i="7"/>
  <c r="B163" i="7"/>
  <c r="B162" i="7"/>
  <c r="F176" i="9"/>
  <c r="F175" i="9"/>
  <c r="F173" i="9"/>
  <c r="F172" i="9"/>
  <c r="F170" i="9"/>
  <c r="F169" i="9"/>
  <c r="F166" i="9" s="1"/>
  <c r="F168" i="9"/>
  <c r="F167" i="9"/>
  <c r="F155" i="9"/>
  <c r="F154" i="9"/>
  <c r="F153" i="9"/>
  <c r="F152" i="9" s="1"/>
  <c r="F150" i="9"/>
  <c r="F149" i="9" s="1"/>
  <c r="F145" i="9"/>
  <c r="F144" i="9" s="1"/>
  <c r="F142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6" i="9"/>
  <c r="F115" i="9"/>
  <c r="F114" i="9"/>
  <c r="F113" i="9"/>
  <c r="F110" i="9"/>
  <c r="F109" i="9"/>
  <c r="F108" i="9"/>
  <c r="F107" i="9"/>
  <c r="F106" i="9"/>
  <c r="F105" i="9"/>
  <c r="F104" i="9"/>
  <c r="F103" i="9"/>
  <c r="F102" i="9"/>
  <c r="F101" i="9"/>
  <c r="F100" i="9"/>
  <c r="F99" i="9"/>
  <c r="F98" i="9"/>
  <c r="F97" i="9"/>
  <c r="F96" i="9"/>
  <c r="F93" i="9"/>
  <c r="F92" i="9"/>
  <c r="F91" i="9"/>
  <c r="F90" i="9"/>
  <c r="F89" i="9"/>
  <c r="F88" i="9"/>
  <c r="F87" i="9"/>
  <c r="F86" i="9"/>
  <c r="B79" i="9"/>
  <c r="B161" i="9" s="1"/>
  <c r="B78" i="9"/>
  <c r="B160" i="9" s="1"/>
  <c r="B77" i="9"/>
  <c r="B159" i="9" s="1"/>
  <c r="B83" i="7"/>
  <c r="B82" i="7"/>
  <c r="B81" i="7"/>
  <c r="F112" i="9" l="1"/>
  <c r="F85" i="9"/>
  <c r="F95" i="9"/>
  <c r="F118" i="9"/>
  <c r="F83" i="9" l="1"/>
  <c r="E178" i="9"/>
  <c r="D42" i="9"/>
  <c r="D44" i="9" l="1"/>
  <c r="D4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Kodiš Karel</author>
  </authors>
  <commentList>
    <comment ref="A88" authorId="0" shapeId="0" xr:uid="{B2AD02E3-1D25-4EF2-A865-2532D7D18ECB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9" authorId="0" shapeId="0" xr:uid="{F285801F-0B0F-4A54-B1C6-5E6854243465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Kodiš Karel</author>
  </authors>
  <commentList>
    <comment ref="A91" authorId="0" shapeId="0" xr:uid="{3B3B4127-7C39-4966-9A9D-E9436536E4B1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92" authorId="0" shapeId="0" xr:uid="{7A5C1E1E-E8DD-4EDD-B001-3EBDF4CAA291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<sst xmlns="http://schemas.openxmlformats.org/spreadsheetml/2006/main" count="462" uniqueCount="166">
  <si>
    <t xml:space="preserve">    732 - Ústřední vytápění - strojovny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</si>
  <si>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</si>
  <si>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</si>
  <si>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</si>
  <si>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</si>
  <si>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</si>
  <si>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VRN7 - Provozní vlivy</t>
  </si>
  <si>
    <t>m</t>
  </si>
  <si>
    <t>Potrubí vodovodní plastové PPR svar polyfuze PN 20 D 110 x 18,4 mm</t>
  </si>
  <si>
    <t>Přesun hmot tonážní pro vnitřní vodovod v objektech v do 6 m</t>
  </si>
  <si>
    <t>t</t>
  </si>
  <si>
    <t xml:space="preserve">Montáž deskového výměníku výměníku tepla </t>
  </si>
  <si>
    <t>soubor</t>
  </si>
  <si>
    <t>Potrubí ocelové závitové bezešvé zesílené v kotelnách nebo strojovnách DN 50</t>
  </si>
  <si>
    <t>kus</t>
  </si>
  <si>
    <t>Filtr DN 65 PN 16 do 300°C z uhlíkové oceli s vypouštěcí přírubou</t>
  </si>
  <si>
    <t>Ventil závitový odvzdušňovací G 3/8 PN 10 do 120°C otopných těles</t>
  </si>
  <si>
    <t>Kohout plnící a vypouštěcí G 1/2 PN 10 do 110°C závitový</t>
  </si>
  <si>
    <t>Kohout kulový přímý G 1 PN 42 do 185°C vnitřní závit</t>
  </si>
  <si>
    <t>Kohout kulový přímý G 2 PN 42 do 185°C vnitřní závit</t>
  </si>
  <si>
    <t>Kohout kulový přímý G 2 1/2 PN 42 do 185°C vnitřní závit</t>
  </si>
  <si>
    <t>Ochranná jímka se závitem do G 1</t>
  </si>
  <si>
    <t>Návarek s trubkovým závitem G 1/2</t>
  </si>
  <si>
    <t>kg</t>
  </si>
  <si>
    <t>Základní antikorozní jednonásobný syntetický potrubí DN do 100 mm</t>
  </si>
  <si>
    <t>Mezinátěr jednonásobný syntetický nátěr potrubí DN do 100 mm</t>
  </si>
  <si>
    <t>Krycí jednonásobný syntetický nátěr potrubí DN do 100 mm</t>
  </si>
  <si>
    <t>Hodinová zúčtovací sazba zedník- stavební přípomoce</t>
  </si>
  <si>
    <t>hod</t>
  </si>
  <si>
    <t>Hodinová zúčtovací sazba instalatér- topná zkouška</t>
  </si>
  <si>
    <t>Hodinová zúčtovací sazba instalatér odborný- uvedení do provozu</t>
  </si>
  <si>
    <t>Inženýrská činnost- zaškolení obsluhy</t>
  </si>
  <si>
    <t>Provozní vlivy- lešení</t>
  </si>
  <si>
    <t>Montáž čerpadla oběhového mokroběžného přírubového DN 65 jednodílné</t>
  </si>
  <si>
    <t>Montáž čerpadla oběhového mokroběžného přírubového DN 80 jednodílné</t>
  </si>
  <si>
    <t>Potrubí ocelové hladké bezešvé v kotelnách nebo strojovnách D 89x3,6</t>
  </si>
  <si>
    <t>Potrubí ocelové hladké bezešvé v kotelnách nebo strojovnách D 108x4,0</t>
  </si>
  <si>
    <t>Filtr DN 80 PN 16 do 300°C z uhlíkové oceli s vypouštěcí přírubou</t>
  </si>
  <si>
    <t>Potrubí vodovodní plastové PPR svar polyfuze PN 20 D 90 x 15,0 mm</t>
  </si>
  <si>
    <t>izolace nádob ti.32mm</t>
  </si>
  <si>
    <t>m2</t>
  </si>
  <si>
    <t>Českolipská  9</t>
  </si>
  <si>
    <t>Litoměřice</t>
  </si>
  <si>
    <t xml:space="preserve"> 11/2022</t>
  </si>
  <si>
    <t>Č. pol.</t>
  </si>
  <si>
    <t>Popis položky</t>
  </si>
  <si>
    <t>Množ.</t>
  </si>
  <si>
    <t>Jedn.</t>
  </si>
  <si>
    <t>Jedn.cena</t>
  </si>
  <si>
    <t>Celk.cena</t>
  </si>
  <si>
    <t>Kč</t>
  </si>
  <si>
    <t>Vypracoval: Ing. Karel Kodiš</t>
  </si>
  <si>
    <t>PS 01-2 Strojovna tepelných čerpadel</t>
  </si>
  <si>
    <t>DPH 21 %</t>
  </si>
  <si>
    <t>Celkem vč. DPH</t>
  </si>
  <si>
    <t>Teploměr technický í připojení průměr 63 mm délky 100 mm</t>
  </si>
  <si>
    <t>Grundfos  TP 80-90/4 A-F-A-BQQE-HW3</t>
  </si>
  <si>
    <t>Grundfos TP 65-120/2 A-F-A-BQQE-GW1, 3f  1,1 kW</t>
  </si>
  <si>
    <t>Rozebiratelný deskový výmění- chlazení 545 kW</t>
  </si>
  <si>
    <t>Rozebiratelný deskový výmění- ohřev bazénové vody 199 kW</t>
  </si>
  <si>
    <t>Tepelné čerpadlo  DS5235.5T voda-/voda  238 kW (10/35)</t>
  </si>
  <si>
    <t>Montáž tepelného čerpadla  268 kW</t>
  </si>
  <si>
    <t>kpl</t>
  </si>
  <si>
    <t>Potrubí ocelové závitové bezešvé zesílené v kotelnách nebo strojovnách DN25</t>
  </si>
  <si>
    <t xml:space="preserve">Kulový  kohout DN 65, ON-OFF , servopohon 240V </t>
  </si>
  <si>
    <t xml:space="preserve">Klapka mezipřírubová DN 100, ON-OFF , servopohon 240V </t>
  </si>
  <si>
    <t>Klapka mezipřírubová DN 125</t>
  </si>
  <si>
    <t>Rozdělovací armatura závitová trojcestná DN 65 se servopohorem</t>
  </si>
  <si>
    <t>Nádoba tlaková expanzní s membránou S18/10 závitové připojení PN 1 o objemu 18 litrů</t>
  </si>
  <si>
    <t>Nádoba tlaková expanzní s membránou NG 25/6</t>
  </si>
  <si>
    <t>Zkouška těsnosti potrubí ocelové hladké přes D 60,3x2,9 do D 108x4,0</t>
  </si>
  <si>
    <t>Grundfos  TPE 80-90/4 A-F-A-BQQE-HW3</t>
  </si>
  <si>
    <t>Regulační í ventil  DN40  kv=20m3/h,MPBus, servopohon</t>
  </si>
  <si>
    <t>Klapka  závitová zpětná přímá G 2  PN 16 do 110°C</t>
  </si>
  <si>
    <t>Ventil závitový pojistný rohový G 2 o,p 4 bar</t>
  </si>
  <si>
    <t>Ventil závitový pojistný rohový G 6/4, o.p. 2,5 bar</t>
  </si>
  <si>
    <t xml:space="preserve">Klapka mezipřírubová uzavírací DN 100 PN 16 do 120°C </t>
  </si>
  <si>
    <t>Tlakoměr s  tlak 0-16 bar průměr 63 mm spodní připojení</t>
  </si>
  <si>
    <t>Manometrický kohout M20*1,5</t>
  </si>
  <si>
    <t>Akumulační nádrž montáž hrdel do DN 125</t>
  </si>
  <si>
    <t>Kompenzátor pro ocelové potrubí přírubový  DN 65  PN 16 do 90°C závitový</t>
  </si>
  <si>
    <t>Montážní materiál : příruby, šrouby, závěsy</t>
  </si>
  <si>
    <t>izolace kaučuk 108*20 mm</t>
  </si>
  <si>
    <t>izolace kaučuk 125*20</t>
  </si>
  <si>
    <t>izolace kaučuk 76*20mm</t>
  </si>
  <si>
    <t xml:space="preserve">    733 - Ústřední vytápění - rozvodné potrubí svařované včetně tvarovek </t>
  </si>
  <si>
    <t xml:space="preserve">    722 - Zdravotechnika vnitřní vodovod včetně tvarovek</t>
  </si>
  <si>
    <t>Zkouška těsnosti vodovodního potrubí  do DN 100</t>
  </si>
  <si>
    <t>Přesun hmot tonážní pro ústřední vytápění v objektech v do 6 m</t>
  </si>
  <si>
    <t>Nová přípojka termální vody pro AQUACENTRUM Teplice</t>
  </si>
  <si>
    <t>Montáž atypických zámečnických konstrukcí hmotnosti do 10 kg- závěsy</t>
  </si>
  <si>
    <t>1.1.006</t>
  </si>
  <si>
    <t>Čerpadlo ponorné Grudnfos  DPK.10.50.15-5-0D24,27m3/h,  H= 11,42m, Pel 4,5 kW (3*380V)</t>
  </si>
  <si>
    <t>ks</t>
  </si>
  <si>
    <t>1.1.001</t>
  </si>
  <si>
    <t>1.1.002</t>
  </si>
  <si>
    <t>1.1.003</t>
  </si>
  <si>
    <t>1.1.004</t>
  </si>
  <si>
    <t>1.1.005</t>
  </si>
  <si>
    <t>1.1.007</t>
  </si>
  <si>
    <t>1.1.008</t>
  </si>
  <si>
    <t>1.2.001</t>
  </si>
  <si>
    <t>1.2.002</t>
  </si>
  <si>
    <t>1.2.003</t>
  </si>
  <si>
    <t>1.2.004</t>
  </si>
  <si>
    <t>1.2.005</t>
  </si>
  <si>
    <t>1.2.006</t>
  </si>
  <si>
    <t>1.2.007</t>
  </si>
  <si>
    <t>1.2.008</t>
  </si>
  <si>
    <t>1.2.009</t>
  </si>
  <si>
    <t>1.2.010</t>
  </si>
  <si>
    <t>1.2.011</t>
  </si>
  <si>
    <t>1.2.012</t>
  </si>
  <si>
    <t>1.2.013</t>
  </si>
  <si>
    <t>1.2.014</t>
  </si>
  <si>
    <t>1.2.015</t>
  </si>
  <si>
    <t>2.1.001</t>
  </si>
  <si>
    <t>2.1.002</t>
  </si>
  <si>
    <t>2.1.003</t>
  </si>
  <si>
    <t>2.1.004</t>
  </si>
  <si>
    <t>2.1.005</t>
  </si>
  <si>
    <t>2.1.006</t>
  </si>
  <si>
    <t>2.1.007</t>
  </si>
  <si>
    <t>2.1.008</t>
  </si>
  <si>
    <t>2.1.009</t>
  </si>
  <si>
    <t>2.1.010</t>
  </si>
  <si>
    <t>2.1.011</t>
  </si>
  <si>
    <t>2.1.012</t>
  </si>
  <si>
    <t>2.1.013</t>
  </si>
  <si>
    <t>2.1.014</t>
  </si>
  <si>
    <t>2.1.015</t>
  </si>
  <si>
    <t>2.1.016</t>
  </si>
  <si>
    <t>2.1.017</t>
  </si>
  <si>
    <t>2.1.018</t>
  </si>
  <si>
    <t>2.1.019</t>
  </si>
  <si>
    <t>2.1.020</t>
  </si>
  <si>
    <t>2.1.021</t>
  </si>
  <si>
    <t>2.1.022</t>
  </si>
  <si>
    <t>2.1.023</t>
  </si>
  <si>
    <t>2.1.024</t>
  </si>
  <si>
    <t>2.1.025</t>
  </si>
  <si>
    <t>2.1.026</t>
  </si>
  <si>
    <t>3.1.001</t>
  </si>
  <si>
    <t>3.1.002</t>
  </si>
  <si>
    <t>3.1.003</t>
  </si>
  <si>
    <t>3.1.004</t>
  </si>
  <si>
    <t>3.1.005</t>
  </si>
  <si>
    <t>3.1.006</t>
  </si>
  <si>
    <t>3.1.007</t>
  </si>
  <si>
    <t>3.1.008</t>
  </si>
  <si>
    <t>3.1.009</t>
  </si>
  <si>
    <t>3.1.010</t>
  </si>
  <si>
    <t>3.1.011</t>
  </si>
  <si>
    <t>Klapka  závitová zpětná přímá G 21/2"  PN 16 do 110°C</t>
  </si>
  <si>
    <t>SPECIFIKACE ZAŘÍZENÍ PS  01-2</t>
  </si>
  <si>
    <t xml:space="preserve">PS 01-2/2 </t>
  </si>
  <si>
    <t xml:space="preserve">PS 01-2 ROZPOČET </t>
  </si>
  <si>
    <t>č.PS 01-2/3</t>
  </si>
  <si>
    <t>HENNLICH s.r.o.</t>
  </si>
  <si>
    <t>Strojní část úprava strojovny TČ</t>
  </si>
  <si>
    <t>Hennlich spol. s r.o.</t>
  </si>
  <si>
    <t>Strojovna tepelných čerpadel</t>
  </si>
  <si>
    <t xml:space="preserve">    740 - Bazénová technologie</t>
  </si>
  <si>
    <t>Bazénová technologie *</t>
  </si>
  <si>
    <t>Zadání položky nutno konzultovat se spol. HENNLICH s.r.o.</t>
  </si>
  <si>
    <t>Jedná se o dodání a instalaci napojení TUV zvýměníku  umístěného ve strojovně tepelných čerpadel do bazénů.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</si>
</sst>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\-"/>
    <numFmt numFmtId="165" formatCode="#,##0.0"/>
  </numFmts>
  <fonts count="38" x14ac:knownFonts="1">
    <font>
      <sz val="8"/>
      <name val="Trebuchet MS"/>
      <family val="2"/>
    </font>
    <font>
      <u/>
      <sz val="11"/>
      <color theme="10"/>
      <name val="Calibri"/>
      <family val="2"/>
      <charset val="238"/>
      <scheme val="minor"/>
    </font>
    <font>
      <sz val="8"/>
      <name val="Trebuchet MS"/>
      <family val="2"/>
    </font>
    <font>
      <sz val="10"/>
      <name val="Arial CE"/>
      <family val="2"/>
      <charset val="238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0"/>
      <name val="Arial"/>
      <family val="2"/>
      <charset val="238"/>
    </font>
    <font>
      <b/>
      <i/>
      <sz val="9"/>
      <name val="Times New Roman"/>
      <family val="1"/>
      <charset val="238"/>
    </font>
    <font>
      <u/>
      <sz val="10"/>
      <color theme="1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8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8"/>
      <color rgb="FF960000"/>
      <name val="Times New Roman"/>
      <family val="1"/>
      <charset val="238"/>
    </font>
    <font>
      <b/>
      <i/>
      <sz val="16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8"/>
      <name val="Arial"/>
      <family val="2"/>
      <charset val="238"/>
    </font>
    <font>
      <sz val="9"/>
      <name val="Swis721 Lt BT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8"/>
      <color rgb="FF003366"/>
      <name val="Arial"/>
      <family val="2"/>
      <charset val="238"/>
    </font>
    <font>
      <sz val="8"/>
      <color rgb="FF003366"/>
      <name val="Arial"/>
      <family val="2"/>
      <charset val="238"/>
    </font>
    <font>
      <i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i/>
      <sz val="8"/>
      <name val="Trebuchet MS"/>
      <family val="2"/>
      <charset val="238"/>
    </font>
    <font>
      <sz val="8"/>
      <color rgb="FFFF0000"/>
      <name val="Trebuchet MS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183">
    <xf numFmtId="0" fontId="0" fillId="0" borderId="0" xfId="0"/>
    <xf numFmtId="3" fontId="4" fillId="0" borderId="0" xfId="2" applyNumberFormat="1" applyFont="1" applyAlignment="1">
      <alignment horizontal="right"/>
    </xf>
    <xf numFmtId="14" fontId="4" fillId="0" borderId="0" xfId="2" applyNumberFormat="1" applyFont="1" applyAlignment="1">
      <alignment horizontal="left"/>
    </xf>
    <xf numFmtId="14" fontId="4" fillId="0" borderId="0" xfId="2" applyNumberFormat="1" applyFont="1"/>
    <xf numFmtId="0" fontId="4" fillId="0" borderId="0" xfId="2" applyFont="1"/>
    <xf numFmtId="3" fontId="4" fillId="0" borderId="0" xfId="2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3" fontId="5" fillId="0" borderId="0" xfId="0" applyNumberFormat="1" applyFont="1" applyAlignment="1">
      <alignment horizontal="center"/>
    </xf>
    <xf numFmtId="0" fontId="6" fillId="0" borderId="0" xfId="2" applyFont="1"/>
    <xf numFmtId="0" fontId="6" fillId="0" borderId="0" xfId="2" applyFont="1" applyAlignment="1">
      <alignment wrapText="1"/>
    </xf>
    <xf numFmtId="3" fontId="6" fillId="0" borderId="0" xfId="2" applyNumberFormat="1" applyFont="1"/>
    <xf numFmtId="0" fontId="7" fillId="0" borderId="0" xfId="2" applyFont="1" applyAlignment="1">
      <alignment horizontal="center" wrapText="1"/>
    </xf>
    <xf numFmtId="0" fontId="6" fillId="0" borderId="0" xfId="3" applyFont="1"/>
    <xf numFmtId="0" fontId="6" fillId="0" borderId="0" xfId="2" applyFont="1" applyAlignment="1">
      <alignment horizontal="center"/>
    </xf>
    <xf numFmtId="164" fontId="6" fillId="0" borderId="0" xfId="2" applyNumberFormat="1" applyFont="1" applyAlignment="1">
      <alignment horizontal="left"/>
    </xf>
    <xf numFmtId="3" fontId="6" fillId="0" borderId="0" xfId="2" applyNumberFormat="1" applyFont="1" applyAlignment="1">
      <alignment horizontal="right" wrapText="1"/>
    </xf>
    <xf numFmtId="0" fontId="6" fillId="0" borderId="0" xfId="3" applyFont="1" applyAlignment="1">
      <alignment wrapText="1"/>
    </xf>
    <xf numFmtId="3" fontId="6" fillId="0" borderId="0" xfId="3" applyNumberFormat="1" applyFont="1" applyAlignment="1">
      <alignment horizontal="right" wrapText="1"/>
    </xf>
    <xf numFmtId="2" fontId="12" fillId="0" borderId="0" xfId="2" applyNumberFormat="1" applyFont="1" applyAlignment="1">
      <alignment horizontal="center" wrapText="1"/>
    </xf>
    <xf numFmtId="2" fontId="6" fillId="0" borderId="0" xfId="2" applyNumberFormat="1" applyFont="1" applyAlignment="1">
      <alignment horizontal="center" wrapText="1"/>
    </xf>
    <xf numFmtId="0" fontId="4" fillId="0" borderId="1" xfId="2" applyFont="1" applyBorder="1"/>
    <xf numFmtId="0" fontId="4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9" fillId="0" borderId="0" xfId="2" applyFont="1" applyAlignment="1">
      <alignment horizontal="center"/>
    </xf>
    <xf numFmtId="4" fontId="15" fillId="0" borderId="0" xfId="0" applyNumberFormat="1" applyFont="1" applyAlignment="1" applyProtection="1">
      <alignment vertical="center"/>
      <protection locked="0"/>
    </xf>
    <xf numFmtId="0" fontId="15" fillId="0" borderId="0" xfId="0" applyFont="1"/>
    <xf numFmtId="4" fontId="17" fillId="0" borderId="0" xfId="0" applyNumberFormat="1" applyFont="1"/>
    <xf numFmtId="3" fontId="4" fillId="0" borderId="0" xfId="2" applyNumberFormat="1" applyFont="1" applyAlignment="1">
      <alignment wrapText="1"/>
    </xf>
    <xf numFmtId="4" fontId="14" fillId="0" borderId="0" xfId="0" applyNumberFormat="1" applyFont="1"/>
    <xf numFmtId="4" fontId="9" fillId="0" borderId="0" xfId="0" applyNumberFormat="1" applyFont="1" applyAlignment="1">
      <alignment horizontal="right"/>
    </xf>
    <xf numFmtId="2" fontId="10" fillId="0" borderId="0" xfId="1" applyNumberFormat="1" applyFont="1" applyFill="1" applyBorder="1" applyAlignment="1">
      <alignment horizontal="center"/>
    </xf>
    <xf numFmtId="0" fontId="9" fillId="0" borderId="0" xfId="3" applyFont="1" applyAlignment="1">
      <alignment horizontal="center"/>
    </xf>
    <xf numFmtId="16" fontId="11" fillId="0" borderId="0" xfId="3" applyNumberFormat="1" applyFont="1" applyAlignment="1">
      <alignment horizontal="center"/>
    </xf>
    <xf numFmtId="14" fontId="4" fillId="0" borderId="3" xfId="2" applyNumberFormat="1" applyFont="1" applyBorder="1"/>
    <xf numFmtId="0" fontId="19" fillId="0" borderId="0" xfId="3" applyFont="1" applyAlignment="1">
      <alignment wrapText="1"/>
    </xf>
    <xf numFmtId="3" fontId="13" fillId="0" borderId="0" xfId="2" applyNumberFormat="1" applyFont="1"/>
    <xf numFmtId="0" fontId="19" fillId="0" borderId="0" xfId="2" applyFont="1"/>
    <xf numFmtId="4" fontId="20" fillId="0" borderId="0" xfId="0" applyNumberFormat="1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3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left" wrapText="1"/>
    </xf>
    <xf numFmtId="0" fontId="16" fillId="0" borderId="0" xfId="2" applyFont="1"/>
    <xf numFmtId="0" fontId="6" fillId="0" borderId="0" xfId="2" applyFont="1" applyAlignment="1">
      <alignment horizontal="right"/>
    </xf>
    <xf numFmtId="0" fontId="19" fillId="0" borderId="0" xfId="2" applyFont="1" applyAlignment="1">
      <alignment horizontal="left" wrapText="1"/>
    </xf>
    <xf numFmtId="16" fontId="5" fillId="0" borderId="0" xfId="2" applyNumberFormat="1" applyFont="1" applyAlignment="1">
      <alignment horizontal="left"/>
    </xf>
    <xf numFmtId="0" fontId="5" fillId="0" borderId="0" xfId="3" applyFont="1"/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center"/>
    </xf>
    <xf numFmtId="3" fontId="24" fillId="0" borderId="0" xfId="0" applyNumberFormat="1" applyFont="1" applyAlignment="1">
      <alignment horizontal="center"/>
    </xf>
    <xf numFmtId="3" fontId="19" fillId="0" borderId="0" xfId="3" applyNumberFormat="1" applyFont="1" applyAlignment="1">
      <alignment horizontal="right" wrapText="1"/>
    </xf>
    <xf numFmtId="16" fontId="19" fillId="0" borderId="0" xfId="2" applyNumberFormat="1" applyFont="1" applyAlignment="1">
      <alignment horizontal="left"/>
    </xf>
    <xf numFmtId="0" fontId="19" fillId="0" borderId="0" xfId="3" applyFont="1"/>
    <xf numFmtId="0" fontId="4" fillId="0" borderId="0" xfId="2" applyFont="1" applyAlignment="1">
      <alignment wrapText="1"/>
    </xf>
    <xf numFmtId="0" fontId="25" fillId="0" borderId="0" xfId="2" applyFont="1"/>
    <xf numFmtId="0" fontId="26" fillId="0" borderId="0" xfId="2" applyFont="1" applyAlignment="1">
      <alignment horizontal="left" wrapText="1"/>
    </xf>
    <xf numFmtId="0" fontId="28" fillId="0" borderId="1" xfId="0" applyFont="1" applyBorder="1" applyAlignment="1">
      <alignment horizontal="center"/>
    </xf>
    <xf numFmtId="0" fontId="27" fillId="0" borderId="0" xfId="2" applyFont="1"/>
    <xf numFmtId="0" fontId="28" fillId="0" borderId="0" xfId="0" applyFont="1" applyAlignment="1">
      <alignment horizontal="center"/>
    </xf>
    <xf numFmtId="0" fontId="27" fillId="0" borderId="3" xfId="2" applyFont="1" applyBorder="1"/>
    <xf numFmtId="0" fontId="28" fillId="0" borderId="3" xfId="0" applyFont="1" applyBorder="1" applyAlignment="1">
      <alignment horizontal="center"/>
    </xf>
    <xf numFmtId="14" fontId="27" fillId="0" borderId="0" xfId="2" applyNumberFormat="1" applyFont="1"/>
    <xf numFmtId="3" fontId="27" fillId="0" borderId="0" xfId="2" applyNumberFormat="1" applyFont="1" applyAlignment="1">
      <alignment horizontal="right"/>
    </xf>
    <xf numFmtId="3" fontId="27" fillId="0" borderId="0" xfId="2" applyNumberFormat="1" applyFont="1" applyAlignment="1">
      <alignment horizontal="center"/>
    </xf>
    <xf numFmtId="0" fontId="29" fillId="0" borderId="3" xfId="2" applyFont="1" applyBorder="1" applyAlignment="1">
      <alignment horizontal="center"/>
    </xf>
    <xf numFmtId="0" fontId="24" fillId="0" borderId="3" xfId="0" applyFont="1" applyBorder="1" applyAlignment="1">
      <alignment horizontal="left"/>
    </xf>
    <xf numFmtId="0" fontId="26" fillId="0" borderId="3" xfId="2" applyFont="1" applyBorder="1" applyAlignment="1">
      <alignment horizontal="center" wrapText="1"/>
    </xf>
    <xf numFmtId="4" fontId="24" fillId="0" borderId="3" xfId="0" applyNumberFormat="1" applyFont="1" applyBorder="1" applyAlignment="1" applyProtection="1">
      <alignment vertical="center"/>
      <protection locked="0"/>
    </xf>
    <xf numFmtId="0" fontId="28" fillId="0" borderId="5" xfId="0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left" vertical="center" wrapText="1"/>
      <protection locked="0"/>
    </xf>
    <xf numFmtId="0" fontId="28" fillId="0" borderId="3" xfId="0" applyFont="1" applyBorder="1" applyAlignment="1" applyProtection="1">
      <alignment horizontal="center" vertical="center" wrapText="1"/>
      <protection locked="0"/>
    </xf>
    <xf numFmtId="3" fontId="28" fillId="0" borderId="0" xfId="0" applyNumberFormat="1" applyFont="1" applyAlignment="1" applyProtection="1">
      <alignment horizontal="center" vertical="center"/>
      <protection locked="0"/>
    </xf>
    <xf numFmtId="3" fontId="28" fillId="0" borderId="3" xfId="0" applyNumberFormat="1" applyFont="1" applyBorder="1" applyAlignment="1" applyProtection="1">
      <alignment vertical="center"/>
      <protection locked="0"/>
    </xf>
    <xf numFmtId="0" fontId="28" fillId="0" borderId="2" xfId="0" applyFont="1" applyBorder="1" applyAlignment="1" applyProtection="1">
      <alignment horizontal="center" vertical="center" wrapText="1"/>
      <protection locked="0"/>
    </xf>
    <xf numFmtId="3" fontId="28" fillId="0" borderId="2" xfId="0" applyNumberFormat="1" applyFont="1" applyBorder="1" applyAlignment="1" applyProtection="1">
      <alignment horizontal="center" vertical="center"/>
      <protection locked="0"/>
    </xf>
    <xf numFmtId="3" fontId="28" fillId="0" borderId="2" xfId="0" applyNumberFormat="1" applyFont="1" applyBorder="1" applyAlignment="1" applyProtection="1">
      <alignment vertical="center"/>
      <protection locked="0"/>
    </xf>
    <xf numFmtId="3" fontId="28" fillId="0" borderId="3" xfId="0" applyNumberFormat="1" applyFont="1" applyBorder="1" applyAlignment="1" applyProtection="1">
      <alignment horizontal="center" vertical="center"/>
      <protection locked="0"/>
    </xf>
    <xf numFmtId="0" fontId="28" fillId="0" borderId="1" xfId="0" applyFont="1" applyBorder="1" applyAlignment="1" applyProtection="1">
      <alignment horizontal="center" vertical="center" wrapText="1"/>
      <protection locked="0"/>
    </xf>
    <xf numFmtId="165" fontId="28" fillId="0" borderId="1" xfId="0" applyNumberFormat="1" applyFont="1" applyBorder="1" applyAlignment="1" applyProtection="1">
      <alignment horizontal="center" vertical="center"/>
      <protection locked="0"/>
    </xf>
    <xf numFmtId="0" fontId="28" fillId="0" borderId="1" xfId="0" applyFont="1" applyBorder="1" applyAlignment="1" applyProtection="1">
      <alignment horizontal="center" vertical="center"/>
      <protection locked="0"/>
    </xf>
    <xf numFmtId="0" fontId="28" fillId="0" borderId="1" xfId="0" applyFont="1" applyBorder="1" applyAlignment="1" applyProtection="1">
      <alignment horizontal="left" vertical="center" wrapText="1"/>
      <protection locked="0"/>
    </xf>
    <xf numFmtId="3" fontId="28" fillId="0" borderId="1" xfId="0" applyNumberFormat="1" applyFont="1" applyBorder="1" applyAlignment="1" applyProtection="1">
      <alignment horizontal="center" vertical="center"/>
      <protection locked="0"/>
    </xf>
    <xf numFmtId="3" fontId="28" fillId="0" borderId="1" xfId="0" applyNumberFormat="1" applyFont="1" applyBorder="1" applyAlignment="1" applyProtection="1">
      <alignment vertical="center"/>
      <protection locked="0"/>
    </xf>
    <xf numFmtId="0" fontId="30" fillId="0" borderId="5" xfId="0" applyFont="1" applyBorder="1"/>
    <xf numFmtId="0" fontId="24" fillId="0" borderId="3" xfId="0" applyFont="1" applyBorder="1" applyAlignment="1">
      <alignment horizontal="center"/>
    </xf>
    <xf numFmtId="3" fontId="24" fillId="0" borderId="3" xfId="0" applyNumberFormat="1" applyFont="1" applyBorder="1" applyAlignment="1">
      <alignment horizontal="center"/>
    </xf>
    <xf numFmtId="3" fontId="24" fillId="0" borderId="0" xfId="0" applyNumberFormat="1" applyFont="1"/>
    <xf numFmtId="0" fontId="28" fillId="0" borderId="4" xfId="0" applyFont="1" applyBorder="1" applyAlignment="1" applyProtection="1">
      <alignment horizontal="center" vertical="center"/>
      <protection locked="0"/>
    </xf>
    <xf numFmtId="14" fontId="28" fillId="0" borderId="4" xfId="0" applyNumberFormat="1" applyFont="1" applyBorder="1" applyAlignment="1" applyProtection="1">
      <alignment horizontal="center" vertical="center"/>
      <protection locked="0"/>
    </xf>
    <xf numFmtId="165" fontId="28" fillId="0" borderId="2" xfId="0" applyNumberFormat="1" applyFont="1" applyBorder="1" applyAlignment="1" applyProtection="1">
      <alignment horizontal="center" vertical="center"/>
      <protection locked="0"/>
    </xf>
    <xf numFmtId="2" fontId="26" fillId="0" borderId="1" xfId="2" applyNumberFormat="1" applyFont="1" applyBorder="1" applyAlignment="1">
      <alignment horizontal="center" wrapText="1"/>
    </xf>
    <xf numFmtId="1" fontId="26" fillId="0" borderId="1" xfId="2" applyNumberFormat="1" applyFont="1" applyBorder="1" applyAlignment="1">
      <alignment horizontal="center" wrapText="1"/>
    </xf>
    <xf numFmtId="0" fontId="28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horizontal="center" vertical="center" wrapText="1"/>
      <protection locked="0"/>
    </xf>
    <xf numFmtId="0" fontId="26" fillId="0" borderId="0" xfId="2" applyFont="1"/>
    <xf numFmtId="3" fontId="28" fillId="0" borderId="0" xfId="0" applyNumberFormat="1" applyFont="1" applyAlignment="1" applyProtection="1">
      <alignment vertical="center"/>
      <protection locked="0"/>
    </xf>
    <xf numFmtId="0" fontId="31" fillId="0" borderId="5" xfId="0" applyFont="1" applyBorder="1"/>
    <xf numFmtId="0" fontId="27" fillId="0" borderId="3" xfId="0" applyFont="1" applyBorder="1" applyAlignment="1">
      <alignment horizontal="left"/>
    </xf>
    <xf numFmtId="0" fontId="27" fillId="0" borderId="3" xfId="0" applyFont="1" applyBorder="1" applyAlignment="1">
      <alignment horizontal="center"/>
    </xf>
    <xf numFmtId="3" fontId="27" fillId="0" borderId="3" xfId="0" applyNumberFormat="1" applyFont="1" applyBorder="1" applyAlignment="1">
      <alignment horizontal="center"/>
    </xf>
    <xf numFmtId="0" fontId="28" fillId="0" borderId="6" xfId="0" applyFont="1" applyBorder="1" applyAlignment="1" applyProtection="1">
      <alignment horizontal="center" vertical="center"/>
      <protection locked="0"/>
    </xf>
    <xf numFmtId="0" fontId="31" fillId="0" borderId="7" xfId="0" applyFont="1" applyBorder="1"/>
    <xf numFmtId="0" fontId="24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3" fontId="29" fillId="0" borderId="0" xfId="0" applyNumberFormat="1" applyFont="1" applyAlignment="1">
      <alignment horizontal="center"/>
    </xf>
    <xf numFmtId="0" fontId="27" fillId="0" borderId="1" xfId="2" applyFont="1" applyBorder="1" applyAlignment="1">
      <alignment horizontal="left"/>
    </xf>
    <xf numFmtId="0" fontId="29" fillId="0" borderId="2" xfId="0" applyFont="1" applyBorder="1" applyAlignment="1">
      <alignment horizontal="left"/>
    </xf>
    <xf numFmtId="3" fontId="29" fillId="0" borderId="2" xfId="0" applyNumberFormat="1" applyFont="1" applyBorder="1" applyAlignment="1">
      <alignment horizontal="center"/>
    </xf>
    <xf numFmtId="3" fontId="24" fillId="0" borderId="2" xfId="0" applyNumberFormat="1" applyFont="1" applyBorder="1"/>
    <xf numFmtId="0" fontId="30" fillId="0" borderId="0" xfId="0" applyFont="1"/>
    <xf numFmtId="0" fontId="29" fillId="0" borderId="3" xfId="0" applyFont="1" applyBorder="1" applyAlignment="1">
      <alignment horizontal="left"/>
    </xf>
    <xf numFmtId="0" fontId="32" fillId="0" borderId="3" xfId="0" applyFont="1" applyBorder="1" applyAlignment="1">
      <alignment horizontal="left"/>
    </xf>
    <xf numFmtId="3" fontId="32" fillId="0" borderId="3" xfId="0" applyNumberFormat="1" applyFont="1" applyBorder="1" applyAlignment="1">
      <alignment horizontal="center"/>
    </xf>
    <xf numFmtId="3" fontId="29" fillId="0" borderId="3" xfId="0" applyNumberFormat="1" applyFont="1" applyBorder="1" applyAlignment="1">
      <alignment horizontal="right"/>
    </xf>
    <xf numFmtId="0" fontId="31" fillId="0" borderId="0" xfId="0" applyFont="1"/>
    <xf numFmtId="3" fontId="29" fillId="0" borderId="3" xfId="0" applyNumberFormat="1" applyFont="1" applyBorder="1" applyAlignment="1">
      <alignment horizontal="center"/>
    </xf>
    <xf numFmtId="3" fontId="26" fillId="0" borderId="0" xfId="2" applyNumberFormat="1" applyFont="1"/>
    <xf numFmtId="0" fontId="26" fillId="0" borderId="0" xfId="2" applyFont="1" applyAlignment="1">
      <alignment horizontal="center"/>
    </xf>
    <xf numFmtId="3" fontId="26" fillId="0" borderId="0" xfId="2" applyNumberFormat="1" applyFont="1" applyAlignment="1">
      <alignment horizontal="center"/>
    </xf>
    <xf numFmtId="0" fontId="26" fillId="0" borderId="0" xfId="2" applyFont="1" applyAlignment="1">
      <alignment wrapText="1"/>
    </xf>
    <xf numFmtId="0" fontId="26" fillId="0" borderId="1" xfId="2" applyFont="1" applyBorder="1"/>
    <xf numFmtId="3" fontId="26" fillId="0" borderId="1" xfId="2" applyNumberFormat="1" applyFont="1" applyBorder="1" applyAlignment="1">
      <alignment horizontal="right" wrapText="1"/>
    </xf>
    <xf numFmtId="3" fontId="26" fillId="0" borderId="0" xfId="2" applyNumberFormat="1" applyFont="1" applyAlignment="1">
      <alignment horizontal="right" wrapText="1"/>
    </xf>
    <xf numFmtId="0" fontId="26" fillId="0" borderId="3" xfId="2" applyFont="1" applyBorder="1"/>
    <xf numFmtId="3" fontId="26" fillId="0" borderId="3" xfId="2" applyNumberFormat="1" applyFont="1" applyBorder="1" applyAlignment="1">
      <alignment horizontal="right"/>
    </xf>
    <xf numFmtId="3" fontId="26" fillId="0" borderId="3" xfId="2" applyNumberFormat="1" applyFont="1" applyBorder="1" applyAlignment="1">
      <alignment horizontal="center"/>
    </xf>
    <xf numFmtId="3" fontId="26" fillId="0" borderId="0" xfId="2" applyNumberFormat="1" applyFont="1" applyAlignment="1">
      <alignment horizontal="center" wrapText="1"/>
    </xf>
    <xf numFmtId="14" fontId="26" fillId="0" borderId="3" xfId="2" applyNumberFormat="1" applyFont="1" applyBorder="1" applyAlignment="1">
      <alignment horizontal="left"/>
    </xf>
    <xf numFmtId="0" fontId="26" fillId="0" borderId="3" xfId="2" applyFont="1" applyBorder="1" applyAlignment="1">
      <alignment horizontal="center"/>
    </xf>
    <xf numFmtId="3" fontId="8" fillId="0" borderId="0" xfId="2" applyNumberFormat="1" applyFont="1"/>
    <xf numFmtId="0" fontId="34" fillId="0" borderId="0" xfId="2" applyFont="1" applyAlignment="1">
      <alignment horizontal="left" wrapText="1"/>
    </xf>
    <xf numFmtId="3" fontId="34" fillId="0" borderId="0" xfId="2" applyNumberFormat="1" applyFont="1"/>
    <xf numFmtId="0" fontId="8" fillId="0" borderId="0" xfId="3" applyAlignment="1">
      <alignment wrapText="1"/>
    </xf>
    <xf numFmtId="0" fontId="8" fillId="0" borderId="0" xfId="2" applyFont="1"/>
    <xf numFmtId="0" fontId="27" fillId="0" borderId="6" xfId="2" applyFont="1" applyBorder="1"/>
    <xf numFmtId="0" fontId="27" fillId="0" borderId="7" xfId="2" applyFont="1" applyBorder="1" applyAlignment="1">
      <alignment horizontal="left"/>
    </xf>
    <xf numFmtId="14" fontId="27" fillId="0" borderId="5" xfId="2" applyNumberFormat="1" applyFont="1" applyBorder="1"/>
    <xf numFmtId="3" fontId="26" fillId="0" borderId="10" xfId="2" applyNumberFormat="1" applyFont="1" applyBorder="1" applyAlignment="1">
      <alignment horizontal="right"/>
    </xf>
    <xf numFmtId="0" fontId="18" fillId="0" borderId="7" xfId="0" applyFont="1" applyBorder="1" applyAlignment="1">
      <alignment horizontal="center"/>
    </xf>
    <xf numFmtId="3" fontId="18" fillId="0" borderId="9" xfId="0" applyNumberFormat="1" applyFont="1" applyBorder="1" applyAlignment="1">
      <alignment horizontal="center"/>
    </xf>
    <xf numFmtId="3" fontId="24" fillId="0" borderId="9" xfId="0" applyNumberFormat="1" applyFont="1" applyBorder="1" applyAlignment="1">
      <alignment horizontal="center"/>
    </xf>
    <xf numFmtId="4" fontId="24" fillId="0" borderId="10" xfId="0" applyNumberFormat="1" applyFont="1" applyBorder="1" applyAlignment="1" applyProtection="1">
      <alignment vertical="center"/>
      <protection locked="0"/>
    </xf>
    <xf numFmtId="3" fontId="28" fillId="0" borderId="10" xfId="0" applyNumberFormat="1" applyFont="1" applyBorder="1" applyAlignment="1" applyProtection="1">
      <alignment vertical="center"/>
      <protection locked="0"/>
    </xf>
    <xf numFmtId="3" fontId="28" fillId="0" borderId="11" xfId="0" applyNumberFormat="1" applyFont="1" applyBorder="1" applyAlignment="1" applyProtection="1">
      <alignment vertical="center"/>
      <protection locked="0"/>
    </xf>
    <xf numFmtId="3" fontId="28" fillId="0" borderId="8" xfId="0" applyNumberFormat="1" applyFont="1" applyBorder="1" applyAlignment="1" applyProtection="1">
      <alignment vertical="center"/>
      <protection locked="0"/>
    </xf>
    <xf numFmtId="3" fontId="24" fillId="0" borderId="9" xfId="0" applyNumberFormat="1" applyFont="1" applyBorder="1"/>
    <xf numFmtId="3" fontId="28" fillId="0" borderId="9" xfId="0" applyNumberFormat="1" applyFont="1" applyBorder="1" applyAlignment="1" applyProtection="1">
      <alignment vertical="center"/>
      <protection locked="0"/>
    </xf>
    <xf numFmtId="3" fontId="24" fillId="0" borderId="11" xfId="0" applyNumberFormat="1" applyFont="1" applyBorder="1"/>
    <xf numFmtId="0" fontId="26" fillId="0" borderId="2" xfId="2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3" fontId="18" fillId="0" borderId="10" xfId="0" applyNumberFormat="1" applyFont="1" applyBorder="1" applyAlignment="1">
      <alignment horizontal="center"/>
    </xf>
    <xf numFmtId="3" fontId="32" fillId="0" borderId="2" xfId="0" applyNumberFormat="1" applyFont="1" applyBorder="1" applyAlignment="1">
      <alignment horizontal="center"/>
    </xf>
    <xf numFmtId="3" fontId="29" fillId="0" borderId="11" xfId="0" applyNumberFormat="1" applyFont="1" applyBorder="1" applyAlignment="1">
      <alignment horizontal="right"/>
    </xf>
    <xf numFmtId="1" fontId="29" fillId="0" borderId="2" xfId="0" applyNumberFormat="1" applyFont="1" applyBorder="1" applyAlignment="1" applyProtection="1">
      <alignment horizontal="center"/>
      <protection locked="0"/>
    </xf>
    <xf numFmtId="1" fontId="29" fillId="0" borderId="11" xfId="0" applyNumberFormat="1" applyFont="1" applyBorder="1" applyAlignment="1" applyProtection="1">
      <alignment horizontal="right"/>
      <protection locked="0"/>
    </xf>
    <xf numFmtId="4" fontId="9" fillId="0" borderId="0" xfId="0" applyNumberFormat="1" applyFont="1" applyAlignment="1" applyProtection="1">
      <alignment horizontal="right"/>
      <protection locked="0"/>
    </xf>
    <xf numFmtId="1" fontId="28" fillId="0" borderId="2" xfId="0" applyNumberFormat="1" applyFont="1" applyBorder="1" applyAlignment="1" applyProtection="1">
      <alignment vertical="center"/>
      <protection locked="0"/>
    </xf>
    <xf numFmtId="1" fontId="28" fillId="0" borderId="11" xfId="0" applyNumberFormat="1" applyFont="1" applyBorder="1" applyAlignment="1" applyProtection="1">
      <alignment vertical="center"/>
      <protection locked="0"/>
    </xf>
    <xf numFmtId="3" fontId="26" fillId="0" borderId="0" xfId="2" applyNumberFormat="1" applyFont="1" applyAlignment="1" applyProtection="1">
      <alignment horizontal="center"/>
      <protection locked="0"/>
    </xf>
    <xf numFmtId="3" fontId="26" fillId="0" borderId="1" xfId="2" applyNumberFormat="1" applyFont="1" applyBorder="1" applyProtection="1">
      <protection locked="0"/>
    </xf>
    <xf numFmtId="0" fontId="6" fillId="0" borderId="0" xfId="2" applyFont="1" applyProtection="1">
      <protection locked="0"/>
    </xf>
    <xf numFmtId="0" fontId="33" fillId="0" borderId="0" xfId="2" applyFont="1" applyAlignment="1">
      <alignment horizontal="center" wrapText="1"/>
    </xf>
    <xf numFmtId="0" fontId="26" fillId="0" borderId="2" xfId="2" applyFont="1" applyBorder="1"/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vertical="center"/>
    </xf>
    <xf numFmtId="0" fontId="37" fillId="0" borderId="1" xfId="0" applyFont="1" applyBorder="1" applyAlignment="1">
      <alignment vertical="center"/>
    </xf>
    <xf numFmtId="3" fontId="24" fillId="0" borderId="3" xfId="0" applyNumberFormat="1" applyFont="1" applyBorder="1"/>
    <xf numFmtId="3" fontId="26" fillId="0" borderId="0" xfId="2" applyNumberFormat="1" applyFont="1" applyAlignment="1">
      <alignment horizontal="right"/>
    </xf>
    <xf numFmtId="3" fontId="8" fillId="0" borderId="0" xfId="3" applyNumberFormat="1" applyAlignment="1">
      <alignment horizontal="right" wrapText="1"/>
    </xf>
    <xf numFmtId="3" fontId="26" fillId="0" borderId="0" xfId="2" applyNumberFormat="1" applyFont="1" applyAlignment="1">
      <alignment horizontal="right" wrapText="1"/>
    </xf>
    <xf numFmtId="0" fontId="26" fillId="0" borderId="0" xfId="2" applyFont="1" applyAlignment="1">
      <alignment horizontal="left" vertical="top" wrapText="1"/>
    </xf>
    <xf numFmtId="0" fontId="26" fillId="0" borderId="0" xfId="2" applyFont="1" applyAlignment="1">
      <alignment horizontal="left" wrapText="1"/>
    </xf>
    <xf numFmtId="0" fontId="21" fillId="0" borderId="0" xfId="2" applyFont="1" applyAlignment="1">
      <alignment horizontal="center" wrapText="1"/>
    </xf>
    <xf numFmtId="3" fontId="34" fillId="0" borderId="0" xfId="3" applyNumberFormat="1" applyFont="1" applyAlignment="1">
      <alignment horizontal="right" wrapText="1"/>
    </xf>
    <xf numFmtId="3" fontId="26" fillId="0" borderId="1" xfId="2" applyNumberFormat="1" applyFont="1" applyBorder="1" applyAlignment="1">
      <alignment horizontal="center" wrapText="1"/>
    </xf>
    <xf numFmtId="0" fontId="35" fillId="0" borderId="0" xfId="2" applyFont="1" applyAlignment="1">
      <alignment horizontal="center" wrapText="1"/>
    </xf>
    <xf numFmtId="0" fontId="33" fillId="0" borderId="0" xfId="2" applyFont="1" applyAlignment="1">
      <alignment horizontal="center" wrapText="1"/>
    </xf>
    <xf numFmtId="3" fontId="26" fillId="0" borderId="8" xfId="2" applyNumberFormat="1" applyFont="1" applyBorder="1" applyAlignment="1">
      <alignment horizontal="center" wrapText="1"/>
    </xf>
    <xf numFmtId="3" fontId="26" fillId="0" borderId="9" xfId="2" applyNumberFormat="1" applyFont="1" applyBorder="1" applyAlignment="1">
      <alignment horizontal="right" wrapText="1"/>
    </xf>
    <xf numFmtId="3" fontId="19" fillId="0" borderId="0" xfId="3" applyNumberFormat="1" applyFont="1" applyAlignment="1">
      <alignment horizontal="right" wrapText="1"/>
    </xf>
    <xf numFmtId="3" fontId="5" fillId="0" borderId="0" xfId="3" applyNumberFormat="1" applyFont="1" applyAlignment="1">
      <alignment horizontal="right" wrapText="1"/>
    </xf>
  </cellXfs>
  <cellStyles count="7">
    <cellStyle name="Excel Built-in Normal" xfId="3" xr:uid="{00000000-0005-0000-0000-000000000000}"/>
    <cellStyle name="Hypertextový odkaz" xfId="1" builtinId="8"/>
    <cellStyle name="Normální" xfId="0" builtinId="0" customBuiltin="1"/>
    <cellStyle name="normální 2" xfId="2" xr:uid="{00000000-0005-0000-0000-000003000000}"/>
    <cellStyle name="Normální 3" xfId="4" xr:uid="{00000000-0005-0000-0000-000004000000}"/>
    <cellStyle name="Normální 4" xfId="6" xr:uid="{00000000-0005-0000-0000-000005000000}"/>
    <cellStyle name="Normální 6" xfId="5" xr:uid="{00000000-0005-0000-0000-00000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9"/>
  <sheetViews>
    <sheetView tabSelected="1" zoomScale="124" zoomScaleNormal="124" workbookViewId="0">
      <selection activeCell="B5" sqref="B5"/>
    </sheetView>
  </sheetViews>
  <sheetFormatPr defaultColWidth="9.5" defaultRowHeight="12" x14ac:dyDescent="0.2"/>
  <cols>
    <col min="1" max="1" width="10.33203125" style="9" customWidth="1"/>
    <col min="2" max="2" width="67" style="10" customWidth="1"/>
    <col min="3" max="3" width="9.5" style="11" customWidth="1"/>
    <col min="4" max="4" width="11" style="14" customWidth="1"/>
    <col min="5" max="5" width="12.33203125" style="14" customWidth="1"/>
    <col min="6" max="6" width="10.6640625" style="9" customWidth="1"/>
    <col min="7" max="16384" width="9.5" style="9"/>
  </cols>
  <sheetData>
    <row r="1" spans="1:6" s="4" customFormat="1" ht="12" customHeight="1" x14ac:dyDescent="0.2">
      <c r="A1" s="172" t="s">
        <v>89</v>
      </c>
      <c r="B1" s="172"/>
      <c r="C1" s="96"/>
      <c r="D1" s="128"/>
      <c r="E1" s="171" t="s">
        <v>160</v>
      </c>
      <c r="F1" s="171"/>
    </row>
    <row r="2" spans="1:6" s="4" customFormat="1" ht="12" customHeight="1" x14ac:dyDescent="0.2">
      <c r="A2" s="173" t="s">
        <v>161</v>
      </c>
      <c r="B2" s="173"/>
      <c r="C2" s="96"/>
      <c r="D2" s="128"/>
      <c r="E2" s="171" t="s">
        <v>41</v>
      </c>
      <c r="F2" s="171"/>
    </row>
    <row r="3" spans="1:6" s="4" customFormat="1" x14ac:dyDescent="0.2">
      <c r="A3" s="129" t="s">
        <v>43</v>
      </c>
      <c r="B3" s="125"/>
      <c r="C3" s="125"/>
      <c r="D3" s="127"/>
      <c r="E3" s="130"/>
      <c r="F3" s="126" t="s">
        <v>42</v>
      </c>
    </row>
    <row r="4" spans="1:6" s="4" customFormat="1" x14ac:dyDescent="0.2">
      <c r="B4" s="3"/>
      <c r="C4" s="1"/>
      <c r="D4" s="23"/>
      <c r="E4" s="23"/>
    </row>
    <row r="5" spans="1:6" s="4" customFormat="1" x14ac:dyDescent="0.2">
      <c r="A5" s="2"/>
      <c r="B5" s="2"/>
      <c r="C5" s="5"/>
      <c r="D5" s="23"/>
      <c r="E5" s="5"/>
    </row>
    <row r="6" spans="1:6" s="4" customFormat="1" x14ac:dyDescent="0.2">
      <c r="A6" s="2"/>
      <c r="B6" s="2"/>
      <c r="D6" s="23"/>
      <c r="E6" s="23"/>
    </row>
    <row r="7" spans="1:6" s="4" customFormat="1" x14ac:dyDescent="0.2">
      <c r="A7" s="2"/>
      <c r="B7" s="2"/>
      <c r="C7" s="5"/>
      <c r="D7" s="23"/>
      <c r="E7" s="23"/>
    </row>
    <row r="8" spans="1:6" s="4" customFormat="1" x14ac:dyDescent="0.2">
      <c r="A8" s="2"/>
      <c r="B8" s="2"/>
      <c r="C8" s="5"/>
      <c r="D8" s="23"/>
      <c r="E8" s="23"/>
    </row>
    <row r="9" spans="1:6" s="6" customFormat="1" ht="12.75" x14ac:dyDescent="0.2">
      <c r="B9" s="7"/>
      <c r="C9" s="8"/>
      <c r="D9" s="8"/>
      <c r="E9" s="7"/>
    </row>
    <row r="11" spans="1:6" s="4" customFormat="1" x14ac:dyDescent="0.2">
      <c r="D11" s="23"/>
      <c r="E11" s="23"/>
    </row>
    <row r="14" spans="1:6" x14ac:dyDescent="0.2">
      <c r="A14" s="43"/>
    </row>
    <row r="18" spans="1:5" x14ac:dyDescent="0.2">
      <c r="A18" s="2"/>
      <c r="B18" s="9"/>
      <c r="C18" s="9"/>
    </row>
    <row r="19" spans="1:5" x14ac:dyDescent="0.2">
      <c r="A19" s="2"/>
      <c r="B19" s="9"/>
      <c r="C19" s="9"/>
    </row>
    <row r="20" spans="1:5" x14ac:dyDescent="0.2">
      <c r="A20" s="2"/>
      <c r="B20" s="9"/>
      <c r="C20" s="9"/>
    </row>
    <row r="21" spans="1:5" s="13" customFormat="1" x14ac:dyDescent="0.2">
      <c r="A21" s="2"/>
      <c r="B21" s="9"/>
      <c r="C21" s="9"/>
      <c r="D21" s="14"/>
      <c r="E21" s="14"/>
    </row>
    <row r="22" spans="1:5" s="13" customFormat="1" x14ac:dyDescent="0.2">
      <c r="A22" s="24"/>
      <c r="B22" s="9"/>
      <c r="C22" s="9"/>
      <c r="D22" s="14"/>
      <c r="E22" s="14"/>
    </row>
    <row r="23" spans="1:5" s="13" customFormat="1" ht="12.75" x14ac:dyDescent="0.2">
      <c r="A23" s="31"/>
      <c r="B23" s="9"/>
      <c r="C23" s="9"/>
      <c r="D23" s="14"/>
      <c r="E23" s="14"/>
    </row>
    <row r="24" spans="1:5" x14ac:dyDescent="0.2">
      <c r="A24" s="14"/>
    </row>
    <row r="25" spans="1:5" x14ac:dyDescent="0.2">
      <c r="A25" s="14"/>
      <c r="B25" s="15"/>
      <c r="C25" s="16"/>
    </row>
    <row r="26" spans="1:5" x14ac:dyDescent="0.2">
      <c r="A26" s="14"/>
      <c r="B26" s="15"/>
      <c r="C26" s="16"/>
    </row>
    <row r="27" spans="1:5" ht="7.5" customHeight="1" x14ac:dyDescent="0.2">
      <c r="A27" s="14"/>
      <c r="B27" s="15"/>
      <c r="C27" s="16"/>
    </row>
    <row r="28" spans="1:5" ht="26.25" customHeight="1" x14ac:dyDescent="0.35">
      <c r="A28" s="12"/>
      <c r="B28" s="177" t="s">
        <v>156</v>
      </c>
      <c r="C28" s="178"/>
      <c r="D28" s="178"/>
    </row>
    <row r="29" spans="1:5" x14ac:dyDescent="0.2">
      <c r="A29" s="32"/>
      <c r="C29" s="18"/>
    </row>
    <row r="30" spans="1:5" ht="20.25" customHeight="1" x14ac:dyDescent="0.3">
      <c r="A30" s="33"/>
      <c r="B30" s="174"/>
      <c r="C30" s="174"/>
      <c r="D30" s="174"/>
    </row>
    <row r="31" spans="1:5" ht="15" x14ac:dyDescent="0.25">
      <c r="A31" s="19"/>
    </row>
    <row r="32" spans="1:5" ht="15" x14ac:dyDescent="0.25">
      <c r="A32" s="19"/>
    </row>
    <row r="33" spans="1:5" x14ac:dyDescent="0.2">
      <c r="A33" s="20"/>
    </row>
    <row r="34" spans="1:5" x14ac:dyDescent="0.2">
      <c r="A34" s="20"/>
    </row>
    <row r="35" spans="1:5" x14ac:dyDescent="0.2">
      <c r="A35" s="20"/>
    </row>
    <row r="36" spans="1:5" s="10" customFormat="1" ht="14.25" customHeight="1" x14ac:dyDescent="0.25">
      <c r="A36" s="20"/>
      <c r="B36" s="52"/>
      <c r="C36" s="53"/>
      <c r="D36" s="54"/>
      <c r="E36" s="51"/>
    </row>
    <row r="37" spans="1:5" x14ac:dyDescent="0.2">
      <c r="A37" s="20"/>
      <c r="D37" s="44"/>
      <c r="E37" s="44"/>
    </row>
    <row r="38" spans="1:5" x14ac:dyDescent="0.2">
      <c r="A38" s="20"/>
      <c r="D38" s="44"/>
      <c r="E38" s="44"/>
    </row>
    <row r="39" spans="1:5" x14ac:dyDescent="0.2">
      <c r="A39" s="20"/>
      <c r="D39" s="44"/>
      <c r="E39" s="44"/>
    </row>
    <row r="40" spans="1:5" x14ac:dyDescent="0.2">
      <c r="A40" s="20"/>
      <c r="D40" s="44"/>
      <c r="E40" s="44"/>
    </row>
    <row r="41" spans="1:5" x14ac:dyDescent="0.2">
      <c r="A41" s="20"/>
      <c r="D41" s="44"/>
      <c r="E41" s="44"/>
    </row>
    <row r="42" spans="1:5" ht="12.75" x14ac:dyDescent="0.2">
      <c r="A42" s="20"/>
      <c r="B42" s="134" t="s">
        <v>52</v>
      </c>
      <c r="C42" s="131"/>
      <c r="D42" s="170">
        <f>F83</f>
        <v>5088025.5599999996</v>
      </c>
      <c r="E42" s="170"/>
    </row>
    <row r="43" spans="1:5" ht="14.25" customHeight="1" x14ac:dyDescent="0.2">
      <c r="A43" s="20"/>
      <c r="B43" s="121"/>
      <c r="C43" s="118"/>
      <c r="D43" s="119"/>
      <c r="E43" s="119"/>
    </row>
    <row r="44" spans="1:5" ht="14.25" customHeight="1" x14ac:dyDescent="0.2">
      <c r="A44" s="20"/>
      <c r="B44" s="135" t="s">
        <v>53</v>
      </c>
      <c r="C44" s="131"/>
      <c r="D44" s="170">
        <f>0.21*D42</f>
        <v>1068485.3675999998</v>
      </c>
      <c r="E44" s="170"/>
    </row>
    <row r="45" spans="1:5" ht="15" customHeight="1" x14ac:dyDescent="0.2">
      <c r="A45" s="20"/>
      <c r="B45" s="121"/>
      <c r="C45" s="118"/>
      <c r="D45" s="119"/>
      <c r="E45" s="119"/>
    </row>
    <row r="46" spans="1:5" ht="12.75" x14ac:dyDescent="0.2">
      <c r="A46" s="20"/>
      <c r="B46" s="132" t="s">
        <v>54</v>
      </c>
      <c r="C46" s="133"/>
      <c r="D46" s="175">
        <f>SUM(D42:E44)</f>
        <v>6156510.9275999991</v>
      </c>
      <c r="E46" s="175"/>
    </row>
    <row r="47" spans="1:5" x14ac:dyDescent="0.2">
      <c r="A47" s="20"/>
    </row>
    <row r="49" spans="4:5" x14ac:dyDescent="0.2">
      <c r="D49" s="9"/>
      <c r="E49" s="9"/>
    </row>
    <row r="50" spans="4:5" x14ac:dyDescent="0.2">
      <c r="D50" s="9"/>
      <c r="E50" s="9"/>
    </row>
    <row r="51" spans="4:5" x14ac:dyDescent="0.2">
      <c r="D51" s="9"/>
      <c r="E51" s="9"/>
    </row>
    <row r="52" spans="4:5" x14ac:dyDescent="0.2">
      <c r="D52" s="9"/>
      <c r="E52" s="9"/>
    </row>
    <row r="53" spans="4:5" x14ac:dyDescent="0.2">
      <c r="D53" s="9"/>
      <c r="E53" s="9"/>
    </row>
    <row r="54" spans="4:5" x14ac:dyDescent="0.2">
      <c r="D54" s="9"/>
      <c r="E54" s="9"/>
    </row>
    <row r="55" spans="4:5" x14ac:dyDescent="0.2">
      <c r="D55" s="9"/>
      <c r="E55" s="9"/>
    </row>
    <row r="56" spans="4:5" x14ac:dyDescent="0.2">
      <c r="D56" s="9"/>
      <c r="E56" s="9"/>
    </row>
    <row r="57" spans="4:5" x14ac:dyDescent="0.2">
      <c r="D57" s="9"/>
      <c r="E57" s="9"/>
    </row>
    <row r="58" spans="4:5" x14ac:dyDescent="0.2">
      <c r="D58" s="9"/>
      <c r="E58" s="9"/>
    </row>
    <row r="62" spans="4:5" x14ac:dyDescent="0.2">
      <c r="D62" s="9"/>
      <c r="E62" s="9"/>
    </row>
    <row r="63" spans="4:5" x14ac:dyDescent="0.2">
      <c r="D63" s="9"/>
      <c r="E63" s="9"/>
    </row>
    <row r="64" spans="4:5" x14ac:dyDescent="0.2">
      <c r="D64" s="9"/>
      <c r="E64" s="9"/>
    </row>
    <row r="66" spans="1:7" x14ac:dyDescent="0.2">
      <c r="B66" s="96" t="s">
        <v>51</v>
      </c>
    </row>
    <row r="67" spans="1:7" x14ac:dyDescent="0.2">
      <c r="B67" s="121"/>
    </row>
    <row r="68" spans="1:7" x14ac:dyDescent="0.2">
      <c r="B68" s="96" t="s">
        <v>155</v>
      </c>
    </row>
    <row r="69" spans="1:7" ht="13.5" customHeight="1" x14ac:dyDescent="0.2"/>
    <row r="70" spans="1:7" ht="13.5" customHeight="1" x14ac:dyDescent="0.2"/>
    <row r="71" spans="1:7" ht="13.5" customHeight="1" x14ac:dyDescent="0.2"/>
    <row r="72" spans="1:7" ht="13.5" customHeight="1" x14ac:dyDescent="0.2"/>
    <row r="73" spans="1:7" ht="13.5" customHeight="1" x14ac:dyDescent="0.2"/>
    <row r="77" spans="1:7" x14ac:dyDescent="0.2">
      <c r="A77" s="21"/>
      <c r="B77" s="122" t="str">
        <f>A1</f>
        <v>Nová přípojka termální vody pro AQUACENTRUM Teplice</v>
      </c>
      <c r="C77" s="123"/>
      <c r="D77" s="57"/>
      <c r="E77" s="176" t="s">
        <v>160</v>
      </c>
      <c r="F77" s="176"/>
      <c r="G77" s="28"/>
    </row>
    <row r="78" spans="1:7" x14ac:dyDescent="0.2">
      <c r="A78" s="22"/>
      <c r="B78" s="96" t="str">
        <f>A2</f>
        <v>Strojovna tepelných čerpadel</v>
      </c>
      <c r="C78" s="124"/>
      <c r="D78" s="59"/>
      <c r="E78" s="171" t="s">
        <v>41</v>
      </c>
      <c r="F78" s="171"/>
      <c r="G78" s="26"/>
    </row>
    <row r="79" spans="1:7" x14ac:dyDescent="0.2">
      <c r="A79" s="34"/>
      <c r="B79" s="125" t="str">
        <f>A3</f>
        <v xml:space="preserve"> 11/2022</v>
      </c>
      <c r="C79" s="126"/>
      <c r="D79" s="61"/>
      <c r="E79" s="127"/>
      <c r="F79" s="126" t="s">
        <v>42</v>
      </c>
      <c r="G79" s="26"/>
    </row>
    <row r="80" spans="1:7" x14ac:dyDescent="0.2">
      <c r="A80" s="62"/>
      <c r="B80" s="58"/>
      <c r="C80" s="63"/>
      <c r="D80" s="59"/>
      <c r="E80" s="64"/>
      <c r="F80" s="63"/>
      <c r="G80" s="26"/>
    </row>
    <row r="81" spans="1:8" ht="12" customHeight="1" x14ac:dyDescent="0.2">
      <c r="A81" s="39" t="s">
        <v>44</v>
      </c>
      <c r="B81" s="40" t="s">
        <v>45</v>
      </c>
      <c r="C81" s="39" t="s">
        <v>46</v>
      </c>
      <c r="D81" s="39" t="s">
        <v>47</v>
      </c>
      <c r="E81" s="39" t="s">
        <v>48</v>
      </c>
      <c r="F81" s="41" t="s">
        <v>49</v>
      </c>
      <c r="G81" s="38"/>
    </row>
    <row r="82" spans="1:8" x14ac:dyDescent="0.2">
      <c r="A82" s="39"/>
      <c r="B82" s="40"/>
      <c r="C82" s="39"/>
      <c r="D82" s="39"/>
      <c r="E82" s="39" t="s">
        <v>50</v>
      </c>
      <c r="F82" s="41" t="s">
        <v>50</v>
      </c>
      <c r="G82" s="26"/>
    </row>
    <row r="83" spans="1:8" x14ac:dyDescent="0.2">
      <c r="A83" s="39"/>
      <c r="B83" s="48" t="s">
        <v>161</v>
      </c>
      <c r="C83" s="49"/>
      <c r="D83" s="49"/>
      <c r="E83" s="49"/>
      <c r="F83" s="50">
        <f>F85+F95+F112+F118+F144+F149+F152+F166+F172+F175</f>
        <v>5088025.5599999996</v>
      </c>
      <c r="G83" s="26"/>
    </row>
    <row r="84" spans="1:8" x14ac:dyDescent="0.2">
      <c r="A84" s="39"/>
      <c r="B84" s="42"/>
      <c r="C84" s="39"/>
      <c r="D84" s="39"/>
      <c r="E84" s="39"/>
      <c r="F84" s="41"/>
      <c r="G84" s="26"/>
    </row>
    <row r="85" spans="1:8" x14ac:dyDescent="0.2">
      <c r="A85" s="65"/>
      <c r="B85" s="66" t="s">
        <v>86</v>
      </c>
      <c r="C85" s="67"/>
      <c r="D85" s="67"/>
      <c r="E85" s="67"/>
      <c r="F85" s="68">
        <f>SUM(F86:F93)</f>
        <v>329440.68</v>
      </c>
      <c r="G85" s="26"/>
    </row>
    <row r="86" spans="1:8" x14ac:dyDescent="0.2">
      <c r="A86" s="69" t="s">
        <v>94</v>
      </c>
      <c r="B86" s="70" t="s">
        <v>38</v>
      </c>
      <c r="C86" s="71" t="s">
        <v>7</v>
      </c>
      <c r="D86" s="72">
        <v>35</v>
      </c>
      <c r="E86" s="72">
        <f>( 2*973)*1.05</f>
        <v>2043.3000000000002</v>
      </c>
      <c r="F86" s="73">
        <f t="shared" ref="F86:F93" si="0">ROUND(E86*D86,2)</f>
        <v>71515.5</v>
      </c>
      <c r="G86" s="26"/>
      <c r="H86" s="9">
        <v>1.05</v>
      </c>
    </row>
    <row r="87" spans="1:8" x14ac:dyDescent="0.2">
      <c r="A87" s="69" t="s">
        <v>95</v>
      </c>
      <c r="B87" s="70" t="s">
        <v>8</v>
      </c>
      <c r="C87" s="74" t="s">
        <v>7</v>
      </c>
      <c r="D87" s="75">
        <v>50</v>
      </c>
      <c r="E87" s="75">
        <f>(2*1432)*1.05</f>
        <v>3007.2000000000003</v>
      </c>
      <c r="F87" s="76">
        <f t="shared" si="0"/>
        <v>150360</v>
      </c>
      <c r="G87" s="26"/>
    </row>
    <row r="88" spans="1:8" x14ac:dyDescent="0.2">
      <c r="A88" s="69" t="s">
        <v>96</v>
      </c>
      <c r="B88" s="70" t="s">
        <v>39</v>
      </c>
      <c r="C88" s="74" t="s">
        <v>40</v>
      </c>
      <c r="D88" s="77">
        <v>20</v>
      </c>
      <c r="E88" s="77">
        <v>1470</v>
      </c>
      <c r="F88" s="76">
        <f t="shared" si="0"/>
        <v>29400</v>
      </c>
      <c r="G88" s="26"/>
    </row>
    <row r="89" spans="1:8" x14ac:dyDescent="0.2">
      <c r="A89" s="69" t="s">
        <v>97</v>
      </c>
      <c r="B89" s="70" t="s">
        <v>82</v>
      </c>
      <c r="C89" s="74" t="s">
        <v>7</v>
      </c>
      <c r="D89" s="75">
        <v>85</v>
      </c>
      <c r="E89" s="75">
        <v>262.5</v>
      </c>
      <c r="F89" s="76">
        <f t="shared" si="0"/>
        <v>22312.5</v>
      </c>
      <c r="G89" s="26"/>
    </row>
    <row r="90" spans="1:8" x14ac:dyDescent="0.2">
      <c r="A90" s="69" t="s">
        <v>98</v>
      </c>
      <c r="B90" s="70" t="s">
        <v>84</v>
      </c>
      <c r="C90" s="74" t="s">
        <v>7</v>
      </c>
      <c r="D90" s="75">
        <v>25</v>
      </c>
      <c r="E90" s="75">
        <v>173.25</v>
      </c>
      <c r="F90" s="76">
        <f t="shared" si="0"/>
        <v>4331.25</v>
      </c>
      <c r="G90" s="26"/>
    </row>
    <row r="91" spans="1:8" x14ac:dyDescent="0.2">
      <c r="A91" s="69" t="s">
        <v>91</v>
      </c>
      <c r="B91" s="70" t="s">
        <v>83</v>
      </c>
      <c r="C91" s="74" t="s">
        <v>7</v>
      </c>
      <c r="D91" s="75">
        <v>70</v>
      </c>
      <c r="E91" s="75">
        <v>567</v>
      </c>
      <c r="F91" s="76">
        <f t="shared" si="0"/>
        <v>39690</v>
      </c>
      <c r="G91" s="26"/>
    </row>
    <row r="92" spans="1:8" x14ac:dyDescent="0.2">
      <c r="A92" s="69" t="s">
        <v>99</v>
      </c>
      <c r="B92" s="70" t="s">
        <v>87</v>
      </c>
      <c r="C92" s="74" t="s">
        <v>7</v>
      </c>
      <c r="D92" s="75">
        <v>70</v>
      </c>
      <c r="E92" s="75">
        <v>157.5</v>
      </c>
      <c r="F92" s="76">
        <f t="shared" si="0"/>
        <v>11025</v>
      </c>
      <c r="G92" s="26"/>
    </row>
    <row r="93" spans="1:8" x14ac:dyDescent="0.2">
      <c r="A93" s="69" t="s">
        <v>100</v>
      </c>
      <c r="B93" s="70" t="s">
        <v>9</v>
      </c>
      <c r="C93" s="78" t="s">
        <v>10</v>
      </c>
      <c r="D93" s="79">
        <v>1.6659999999999999</v>
      </c>
      <c r="E93" s="75">
        <v>484.05</v>
      </c>
      <c r="F93" s="76">
        <f t="shared" si="0"/>
        <v>806.43</v>
      </c>
      <c r="G93" s="26"/>
    </row>
    <row r="94" spans="1:8" x14ac:dyDescent="0.2">
      <c r="A94" s="80"/>
      <c r="B94" s="81"/>
      <c r="C94" s="78"/>
      <c r="D94" s="79"/>
      <c r="E94" s="9"/>
      <c r="F94" s="83"/>
      <c r="G94" s="26"/>
    </row>
    <row r="95" spans="1:8" x14ac:dyDescent="0.2">
      <c r="A95" s="84"/>
      <c r="B95" s="66" t="s">
        <v>0</v>
      </c>
      <c r="C95" s="66"/>
      <c r="D95" s="85"/>
      <c r="E95" s="9"/>
      <c r="F95" s="87">
        <f>SUM(F96:F108)</f>
        <v>3715727.4000000004</v>
      </c>
      <c r="G95" s="27"/>
    </row>
    <row r="96" spans="1:8" x14ac:dyDescent="0.2">
      <c r="A96" s="88" t="s">
        <v>101</v>
      </c>
      <c r="B96" s="70" t="s">
        <v>11</v>
      </c>
      <c r="C96" s="74" t="s">
        <v>14</v>
      </c>
      <c r="D96" s="75">
        <v>2</v>
      </c>
      <c r="E96" s="75">
        <v>86625</v>
      </c>
      <c r="F96" s="76">
        <f t="shared" ref="F96:F110" si="1">ROUND(E96*D96,2)</f>
        <v>173250</v>
      </c>
      <c r="G96" s="25"/>
    </row>
    <row r="97" spans="1:7" x14ac:dyDescent="0.2">
      <c r="A97" s="88" t="s">
        <v>102</v>
      </c>
      <c r="B97" s="70" t="s">
        <v>58</v>
      </c>
      <c r="C97" s="74" t="s">
        <v>14</v>
      </c>
      <c r="D97" s="75">
        <v>1</v>
      </c>
      <c r="E97" s="75">
        <v>472500</v>
      </c>
      <c r="F97" s="76">
        <f t="shared" si="1"/>
        <v>472500</v>
      </c>
      <c r="G97" s="25"/>
    </row>
    <row r="98" spans="1:7" x14ac:dyDescent="0.2">
      <c r="A98" s="88" t="s">
        <v>103</v>
      </c>
      <c r="B98" s="70" t="s">
        <v>59</v>
      </c>
      <c r="C98" s="74" t="s">
        <v>14</v>
      </c>
      <c r="D98" s="75">
        <v>1</v>
      </c>
      <c r="E98" s="75">
        <v>406350</v>
      </c>
      <c r="F98" s="76">
        <f t="shared" si="1"/>
        <v>406350</v>
      </c>
      <c r="G98" s="25"/>
    </row>
    <row r="99" spans="1:7" x14ac:dyDescent="0.2">
      <c r="A99" s="88" t="s">
        <v>104</v>
      </c>
      <c r="B99" s="70" t="s">
        <v>79</v>
      </c>
      <c r="C99" s="74" t="s">
        <v>14</v>
      </c>
      <c r="D99" s="75">
        <v>6</v>
      </c>
      <c r="E99" s="75">
        <v>26924.100000000002</v>
      </c>
      <c r="F99" s="76">
        <f t="shared" si="1"/>
        <v>161544.6</v>
      </c>
      <c r="G99" s="25"/>
    </row>
    <row r="100" spans="1:7" ht="11.25" customHeight="1" x14ac:dyDescent="0.2">
      <c r="A100" s="88" t="s">
        <v>105</v>
      </c>
      <c r="B100" s="70" t="s">
        <v>68</v>
      </c>
      <c r="C100" s="74" t="s">
        <v>14</v>
      </c>
      <c r="D100" s="75">
        <v>1</v>
      </c>
      <c r="E100" s="75">
        <v>3349.5</v>
      </c>
      <c r="F100" s="76">
        <f t="shared" si="1"/>
        <v>3349.5</v>
      </c>
      <c r="G100" s="25"/>
    </row>
    <row r="101" spans="1:7" ht="11.25" customHeight="1" x14ac:dyDescent="0.2">
      <c r="A101" s="88" t="s">
        <v>106</v>
      </c>
      <c r="B101" s="70" t="s">
        <v>69</v>
      </c>
      <c r="C101" s="74" t="s">
        <v>14</v>
      </c>
      <c r="D101" s="75">
        <v>1</v>
      </c>
      <c r="E101" s="75">
        <v>3013.5</v>
      </c>
      <c r="F101" s="76">
        <f t="shared" si="1"/>
        <v>3013.5</v>
      </c>
      <c r="G101" s="25"/>
    </row>
    <row r="102" spans="1:7" x14ac:dyDescent="0.2">
      <c r="A102" s="88" t="s">
        <v>107</v>
      </c>
      <c r="B102" s="70" t="s">
        <v>71</v>
      </c>
      <c r="C102" s="74" t="s">
        <v>14</v>
      </c>
      <c r="D102" s="75">
        <v>3</v>
      </c>
      <c r="E102" s="75">
        <v>172426.80000000002</v>
      </c>
      <c r="F102" s="76">
        <f t="shared" si="1"/>
        <v>517280.4</v>
      </c>
      <c r="G102" s="25"/>
    </row>
    <row r="103" spans="1:7" x14ac:dyDescent="0.2">
      <c r="A103" s="88" t="s">
        <v>108</v>
      </c>
      <c r="B103" s="70" t="s">
        <v>56</v>
      </c>
      <c r="C103" s="74"/>
      <c r="D103" s="75">
        <v>1</v>
      </c>
      <c r="E103" s="75">
        <v>71969.100000000006</v>
      </c>
      <c r="F103" s="76">
        <f t="shared" si="1"/>
        <v>71969.100000000006</v>
      </c>
      <c r="G103" s="25"/>
    </row>
    <row r="104" spans="1:7" x14ac:dyDescent="0.2">
      <c r="A104" s="88" t="s">
        <v>109</v>
      </c>
      <c r="B104" s="70" t="s">
        <v>57</v>
      </c>
      <c r="C104" s="74" t="s">
        <v>14</v>
      </c>
      <c r="D104" s="75">
        <v>2</v>
      </c>
      <c r="E104" s="75">
        <v>59055.15</v>
      </c>
      <c r="F104" s="76">
        <f t="shared" si="1"/>
        <v>118110.3</v>
      </c>
      <c r="G104" s="25"/>
    </row>
    <row r="105" spans="1:7" x14ac:dyDescent="0.2">
      <c r="A105" s="88" t="s">
        <v>110</v>
      </c>
      <c r="B105" s="70" t="s">
        <v>33</v>
      </c>
      <c r="C105" s="74" t="s">
        <v>14</v>
      </c>
      <c r="D105" s="75">
        <v>2</v>
      </c>
      <c r="E105" s="75">
        <v>3759</v>
      </c>
      <c r="F105" s="76">
        <f t="shared" si="1"/>
        <v>7518</v>
      </c>
      <c r="G105" s="25"/>
    </row>
    <row r="106" spans="1:7" ht="15" customHeight="1" x14ac:dyDescent="0.2">
      <c r="A106" s="88" t="s">
        <v>111</v>
      </c>
      <c r="B106" s="70" t="s">
        <v>34</v>
      </c>
      <c r="C106" s="74" t="s">
        <v>14</v>
      </c>
      <c r="D106" s="75">
        <v>4</v>
      </c>
      <c r="E106" s="75">
        <v>4998</v>
      </c>
      <c r="F106" s="76">
        <f t="shared" si="1"/>
        <v>19992</v>
      </c>
      <c r="G106" s="25"/>
    </row>
    <row r="107" spans="1:7" ht="15" customHeight="1" x14ac:dyDescent="0.2">
      <c r="A107" s="88" t="s">
        <v>112</v>
      </c>
      <c r="B107" s="81" t="s">
        <v>60</v>
      </c>
      <c r="C107" s="78" t="s">
        <v>14</v>
      </c>
      <c r="D107" s="82">
        <v>1</v>
      </c>
      <c r="E107" s="82">
        <v>1391250</v>
      </c>
      <c r="F107" s="76">
        <f t="shared" si="1"/>
        <v>1391250</v>
      </c>
      <c r="G107" s="25"/>
    </row>
    <row r="108" spans="1:7" ht="15" customHeight="1" x14ac:dyDescent="0.2">
      <c r="A108" s="88" t="s">
        <v>113</v>
      </c>
      <c r="B108" s="70" t="s">
        <v>61</v>
      </c>
      <c r="C108" s="74" t="s">
        <v>62</v>
      </c>
      <c r="D108" s="75">
        <v>1</v>
      </c>
      <c r="E108" s="75">
        <v>369600</v>
      </c>
      <c r="F108" s="76">
        <f t="shared" si="1"/>
        <v>369600</v>
      </c>
      <c r="G108" s="25"/>
    </row>
    <row r="109" spans="1:7" ht="15" customHeight="1" x14ac:dyDescent="0.2">
      <c r="A109" s="89" t="s">
        <v>114</v>
      </c>
      <c r="B109" s="70" t="s">
        <v>88</v>
      </c>
      <c r="C109" s="74" t="s">
        <v>10</v>
      </c>
      <c r="D109" s="90">
        <v>4</v>
      </c>
      <c r="E109" s="90">
        <v>254.10000000000002</v>
      </c>
      <c r="F109" s="76">
        <f t="shared" si="1"/>
        <v>1016.4</v>
      </c>
      <c r="G109" s="25"/>
    </row>
    <row r="110" spans="1:7" ht="15" customHeight="1" x14ac:dyDescent="0.2">
      <c r="A110" s="88" t="s">
        <v>115</v>
      </c>
      <c r="B110" s="70" t="s">
        <v>92</v>
      </c>
      <c r="C110" s="74" t="s">
        <v>93</v>
      </c>
      <c r="D110" s="90">
        <v>2</v>
      </c>
      <c r="E110" s="90">
        <v>29258.25</v>
      </c>
      <c r="F110" s="76">
        <f t="shared" si="1"/>
        <v>58516.5</v>
      </c>
      <c r="G110" s="25"/>
    </row>
    <row r="111" spans="1:7" ht="15" customHeight="1" x14ac:dyDescent="0.2">
      <c r="A111" s="93"/>
      <c r="B111" s="94"/>
      <c r="C111" s="95"/>
      <c r="D111" s="96"/>
      <c r="E111" s="9"/>
      <c r="F111" s="97"/>
      <c r="G111" s="25"/>
    </row>
    <row r="112" spans="1:7" x14ac:dyDescent="0.2">
      <c r="A112" s="98"/>
      <c r="B112" s="66" t="s">
        <v>85</v>
      </c>
      <c r="C112" s="99"/>
      <c r="D112" s="100"/>
      <c r="E112" s="9"/>
      <c r="F112" s="87">
        <f>SUM(F113:F116)</f>
        <v>187255.53</v>
      </c>
      <c r="G112" s="27"/>
    </row>
    <row r="113" spans="1:7" x14ac:dyDescent="0.2">
      <c r="A113" s="88" t="s">
        <v>116</v>
      </c>
      <c r="B113" s="70" t="s">
        <v>63</v>
      </c>
      <c r="C113" s="74" t="s">
        <v>7</v>
      </c>
      <c r="D113" s="75">
        <v>15</v>
      </c>
      <c r="E113" s="75">
        <f>(1.8*195)*1.05</f>
        <v>368.55</v>
      </c>
      <c r="F113" s="76">
        <f t="shared" ref="F113:F116" si="2">ROUND(E113*D113,2)</f>
        <v>5528.25</v>
      </c>
      <c r="G113" s="25"/>
    </row>
    <row r="114" spans="1:7" x14ac:dyDescent="0.2">
      <c r="A114" s="88" t="s">
        <v>117</v>
      </c>
      <c r="B114" s="70" t="s">
        <v>13</v>
      </c>
      <c r="C114" s="74" t="s">
        <v>7</v>
      </c>
      <c r="D114" s="75">
        <v>35</v>
      </c>
      <c r="E114" s="75">
        <f>(1.8*386)*1.05</f>
        <v>729.54000000000008</v>
      </c>
      <c r="F114" s="76">
        <f t="shared" si="2"/>
        <v>25533.9</v>
      </c>
      <c r="G114" s="25"/>
    </row>
    <row r="115" spans="1:7" x14ac:dyDescent="0.2">
      <c r="A115" s="88" t="s">
        <v>118</v>
      </c>
      <c r="B115" s="70" t="s">
        <v>35</v>
      </c>
      <c r="C115" s="74" t="s">
        <v>7</v>
      </c>
      <c r="D115" s="75">
        <v>22</v>
      </c>
      <c r="E115" s="75">
        <f>(1.8*651)*1.05</f>
        <v>1230.3900000000001</v>
      </c>
      <c r="F115" s="76">
        <f t="shared" si="2"/>
        <v>27068.58</v>
      </c>
      <c r="G115" s="25"/>
    </row>
    <row r="116" spans="1:7" x14ac:dyDescent="0.2">
      <c r="A116" s="88" t="s">
        <v>119</v>
      </c>
      <c r="B116" s="70" t="s">
        <v>36</v>
      </c>
      <c r="C116" s="74" t="s">
        <v>7</v>
      </c>
      <c r="D116" s="75">
        <v>72</v>
      </c>
      <c r="E116" s="75">
        <f>(2*854)*1.05</f>
        <v>1793.4</v>
      </c>
      <c r="F116" s="76">
        <f t="shared" si="2"/>
        <v>129124.8</v>
      </c>
      <c r="G116" s="25"/>
    </row>
    <row r="117" spans="1:7" x14ac:dyDescent="0.2">
      <c r="A117" s="102"/>
      <c r="B117" s="96"/>
      <c r="C117" s="78"/>
      <c r="D117" s="82"/>
      <c r="E117" s="9"/>
      <c r="F117" s="83"/>
      <c r="G117" s="25"/>
    </row>
    <row r="118" spans="1:7" x14ac:dyDescent="0.2">
      <c r="A118" s="103"/>
      <c r="B118" s="104" t="s">
        <v>1</v>
      </c>
      <c r="C118" s="104"/>
      <c r="D118" s="49"/>
      <c r="E118" s="9"/>
      <c r="F118" s="87">
        <f>SUM(F119:F142)</f>
        <v>361564.35</v>
      </c>
      <c r="G118" s="27"/>
    </row>
    <row r="119" spans="1:7" x14ac:dyDescent="0.2">
      <c r="A119" s="88" t="s">
        <v>120</v>
      </c>
      <c r="B119" s="70" t="s">
        <v>15</v>
      </c>
      <c r="C119" s="74" t="s">
        <v>12</v>
      </c>
      <c r="D119" s="75">
        <v>2</v>
      </c>
      <c r="E119" s="75">
        <v>2987.25</v>
      </c>
      <c r="F119" s="76">
        <f t="shared" ref="F119:F142" si="3">ROUND(E119*D119,2)</f>
        <v>5974.5</v>
      </c>
      <c r="G119" s="25"/>
    </row>
    <row r="120" spans="1:7" x14ac:dyDescent="0.2">
      <c r="A120" s="88" t="s">
        <v>121</v>
      </c>
      <c r="B120" s="70" t="s">
        <v>37</v>
      </c>
      <c r="C120" s="74" t="s">
        <v>12</v>
      </c>
      <c r="D120" s="75">
        <v>3</v>
      </c>
      <c r="E120" s="75">
        <v>5121.9000000000005</v>
      </c>
      <c r="F120" s="76">
        <f t="shared" si="3"/>
        <v>15365.7</v>
      </c>
      <c r="G120" s="25"/>
    </row>
    <row r="121" spans="1:7" x14ac:dyDescent="0.2">
      <c r="A121" s="88" t="s">
        <v>122</v>
      </c>
      <c r="B121" s="70" t="s">
        <v>16</v>
      </c>
      <c r="C121" s="74" t="s">
        <v>14</v>
      </c>
      <c r="D121" s="75">
        <v>5</v>
      </c>
      <c r="E121" s="75">
        <v>1648.5</v>
      </c>
      <c r="F121" s="76">
        <f t="shared" si="3"/>
        <v>8242.5</v>
      </c>
      <c r="G121" s="25"/>
    </row>
    <row r="122" spans="1:7" x14ac:dyDescent="0.2">
      <c r="A122" s="88" t="s">
        <v>123</v>
      </c>
      <c r="B122" s="70" t="s">
        <v>73</v>
      </c>
      <c r="C122" s="74" t="s">
        <v>14</v>
      </c>
      <c r="D122" s="75">
        <v>1</v>
      </c>
      <c r="E122" s="75">
        <v>2100</v>
      </c>
      <c r="F122" s="76">
        <f t="shared" si="3"/>
        <v>2100</v>
      </c>
      <c r="G122" s="25"/>
    </row>
    <row r="123" spans="1:7" x14ac:dyDescent="0.2">
      <c r="A123" s="88" t="s">
        <v>124</v>
      </c>
      <c r="B123" s="70" t="s">
        <v>153</v>
      </c>
      <c r="C123" s="74" t="s">
        <v>14</v>
      </c>
      <c r="D123" s="75">
        <v>3</v>
      </c>
      <c r="E123" s="75">
        <v>2492.7000000000003</v>
      </c>
      <c r="F123" s="76">
        <f t="shared" si="3"/>
        <v>7478.1</v>
      </c>
      <c r="G123" s="25"/>
    </row>
    <row r="124" spans="1:7" x14ac:dyDescent="0.2">
      <c r="A124" s="88" t="s">
        <v>125</v>
      </c>
      <c r="B124" s="70" t="s">
        <v>75</v>
      </c>
      <c r="C124" s="74" t="s">
        <v>14</v>
      </c>
      <c r="D124" s="75">
        <v>1</v>
      </c>
      <c r="E124" s="75">
        <v>11790.45</v>
      </c>
      <c r="F124" s="76">
        <f t="shared" si="3"/>
        <v>11790.45</v>
      </c>
      <c r="G124" s="25"/>
    </row>
    <row r="125" spans="1:7" x14ac:dyDescent="0.2">
      <c r="A125" s="88" t="s">
        <v>126</v>
      </c>
      <c r="B125" s="70" t="s">
        <v>74</v>
      </c>
      <c r="C125" s="74" t="s">
        <v>14</v>
      </c>
      <c r="D125" s="75">
        <v>1</v>
      </c>
      <c r="E125" s="75">
        <v>13169.1</v>
      </c>
      <c r="F125" s="76">
        <f t="shared" si="3"/>
        <v>13169.1</v>
      </c>
      <c r="G125" s="25"/>
    </row>
    <row r="126" spans="1:7" x14ac:dyDescent="0.2">
      <c r="A126" s="88" t="s">
        <v>127</v>
      </c>
      <c r="B126" s="70" t="s">
        <v>17</v>
      </c>
      <c r="C126" s="74" t="s">
        <v>14</v>
      </c>
      <c r="D126" s="75">
        <v>7</v>
      </c>
      <c r="E126" s="75">
        <v>443.1</v>
      </c>
      <c r="F126" s="76">
        <f t="shared" si="3"/>
        <v>3101.7</v>
      </c>
      <c r="G126" s="25"/>
    </row>
    <row r="127" spans="1:7" x14ac:dyDescent="0.2">
      <c r="A127" s="88" t="s">
        <v>127</v>
      </c>
      <c r="B127" s="70" t="s">
        <v>18</v>
      </c>
      <c r="C127" s="74" t="s">
        <v>14</v>
      </c>
      <c r="D127" s="75">
        <v>4</v>
      </c>
      <c r="E127" s="75">
        <v>920.85</v>
      </c>
      <c r="F127" s="76">
        <f t="shared" si="3"/>
        <v>3683.4</v>
      </c>
      <c r="G127" s="25"/>
    </row>
    <row r="128" spans="1:7" x14ac:dyDescent="0.2">
      <c r="A128" s="88" t="s">
        <v>128</v>
      </c>
      <c r="B128" s="70" t="s">
        <v>19</v>
      </c>
      <c r="C128" s="74" t="s">
        <v>14</v>
      </c>
      <c r="D128" s="75">
        <v>2</v>
      </c>
      <c r="E128" s="75">
        <v>1814.4</v>
      </c>
      <c r="F128" s="76">
        <f t="shared" si="3"/>
        <v>3628.8</v>
      </c>
      <c r="G128" s="25"/>
    </row>
    <row r="129" spans="1:7" x14ac:dyDescent="0.2">
      <c r="A129" s="88" t="s">
        <v>129</v>
      </c>
      <c r="B129" s="70" t="s">
        <v>20</v>
      </c>
      <c r="C129" s="74" t="s">
        <v>14</v>
      </c>
      <c r="D129" s="75">
        <v>8</v>
      </c>
      <c r="E129" s="75">
        <v>3625.65</v>
      </c>
      <c r="F129" s="76">
        <f t="shared" si="3"/>
        <v>29005.200000000001</v>
      </c>
      <c r="G129" s="25"/>
    </row>
    <row r="130" spans="1:7" x14ac:dyDescent="0.2">
      <c r="A130" s="88" t="s">
        <v>130</v>
      </c>
      <c r="B130" s="70" t="s">
        <v>72</v>
      </c>
      <c r="C130" s="74" t="s">
        <v>14</v>
      </c>
      <c r="D130" s="75">
        <v>1</v>
      </c>
      <c r="E130" s="75">
        <f>(5467+1480)*1.05</f>
        <v>7294.35</v>
      </c>
      <c r="F130" s="76">
        <f t="shared" si="3"/>
        <v>7294.35</v>
      </c>
      <c r="G130" s="25"/>
    </row>
    <row r="131" spans="1:7" x14ac:dyDescent="0.2">
      <c r="A131" s="88" t="s">
        <v>131</v>
      </c>
      <c r="B131" s="70" t="s">
        <v>64</v>
      </c>
      <c r="C131" s="74" t="s">
        <v>14</v>
      </c>
      <c r="D131" s="75">
        <v>1</v>
      </c>
      <c r="E131" s="75">
        <f>(5467+3453)*1.05</f>
        <v>9366</v>
      </c>
      <c r="F131" s="76">
        <f t="shared" si="3"/>
        <v>9366</v>
      </c>
      <c r="G131" s="25"/>
    </row>
    <row r="132" spans="1:7" x14ac:dyDescent="0.2">
      <c r="A132" s="88" t="s">
        <v>132</v>
      </c>
      <c r="B132" s="70" t="s">
        <v>65</v>
      </c>
      <c r="C132" s="74" t="s">
        <v>14</v>
      </c>
      <c r="D132" s="75">
        <v>4</v>
      </c>
      <c r="E132" s="75">
        <f>(9698+1874)*1.05</f>
        <v>12150.6</v>
      </c>
      <c r="F132" s="76">
        <f t="shared" si="3"/>
        <v>48602.400000000001</v>
      </c>
      <c r="G132" s="25"/>
    </row>
    <row r="133" spans="1:7" x14ac:dyDescent="0.2">
      <c r="A133" s="88" t="s">
        <v>133</v>
      </c>
      <c r="B133" s="70" t="s">
        <v>66</v>
      </c>
      <c r="C133" s="74" t="s">
        <v>14</v>
      </c>
      <c r="D133" s="75">
        <v>6</v>
      </c>
      <c r="E133" s="75">
        <v>2724.75</v>
      </c>
      <c r="F133" s="76">
        <f t="shared" si="3"/>
        <v>16348.5</v>
      </c>
      <c r="G133" s="25"/>
    </row>
    <row r="134" spans="1:7" x14ac:dyDescent="0.2">
      <c r="A134" s="88" t="s">
        <v>134</v>
      </c>
      <c r="B134" s="70" t="s">
        <v>76</v>
      </c>
      <c r="C134" s="74" t="s">
        <v>14</v>
      </c>
      <c r="D134" s="75">
        <v>14</v>
      </c>
      <c r="E134" s="75">
        <v>1967.7</v>
      </c>
      <c r="F134" s="76">
        <f t="shared" si="3"/>
        <v>27547.8</v>
      </c>
      <c r="G134" s="25"/>
    </row>
    <row r="135" spans="1:7" x14ac:dyDescent="0.2">
      <c r="A135" s="88" t="s">
        <v>135</v>
      </c>
      <c r="B135" s="70" t="s">
        <v>67</v>
      </c>
      <c r="C135" s="74" t="s">
        <v>14</v>
      </c>
      <c r="D135" s="75">
        <v>1</v>
      </c>
      <c r="E135" s="75">
        <v>11830.35</v>
      </c>
      <c r="F135" s="76">
        <f t="shared" si="3"/>
        <v>11830.35</v>
      </c>
      <c r="G135" s="25"/>
    </row>
    <row r="136" spans="1:7" x14ac:dyDescent="0.2">
      <c r="A136" s="88" t="s">
        <v>136</v>
      </c>
      <c r="B136" s="70" t="s">
        <v>55</v>
      </c>
      <c r="C136" s="74" t="s">
        <v>14</v>
      </c>
      <c r="D136" s="75">
        <v>18</v>
      </c>
      <c r="E136" s="75">
        <v>406.35</v>
      </c>
      <c r="F136" s="76">
        <f t="shared" si="3"/>
        <v>7314.3</v>
      </c>
      <c r="G136" s="25"/>
    </row>
    <row r="137" spans="1:7" x14ac:dyDescent="0.2">
      <c r="A137" s="88" t="s">
        <v>137</v>
      </c>
      <c r="B137" s="70" t="s">
        <v>21</v>
      </c>
      <c r="C137" s="74" t="s">
        <v>14</v>
      </c>
      <c r="D137" s="75">
        <v>9</v>
      </c>
      <c r="E137" s="75">
        <v>269.85000000000002</v>
      </c>
      <c r="F137" s="76">
        <f t="shared" si="3"/>
        <v>2428.65</v>
      </c>
      <c r="G137" s="25"/>
    </row>
    <row r="138" spans="1:7" x14ac:dyDescent="0.2">
      <c r="A138" s="88" t="s">
        <v>138</v>
      </c>
      <c r="B138" s="70" t="s">
        <v>77</v>
      </c>
      <c r="C138" s="74" t="s">
        <v>14</v>
      </c>
      <c r="D138" s="75">
        <v>9</v>
      </c>
      <c r="E138" s="75">
        <v>744.45</v>
      </c>
      <c r="F138" s="76">
        <f t="shared" si="3"/>
        <v>6700.05</v>
      </c>
      <c r="G138" s="25"/>
    </row>
    <row r="139" spans="1:7" x14ac:dyDescent="0.2">
      <c r="A139" s="88" t="s">
        <v>139</v>
      </c>
      <c r="B139" s="70" t="s">
        <v>78</v>
      </c>
      <c r="C139" s="74" t="s">
        <v>14</v>
      </c>
      <c r="D139" s="75">
        <v>37</v>
      </c>
      <c r="E139" s="75">
        <v>501.90000000000003</v>
      </c>
      <c r="F139" s="76">
        <f t="shared" si="3"/>
        <v>18570.3</v>
      </c>
      <c r="G139" s="25"/>
    </row>
    <row r="140" spans="1:7" ht="12" customHeight="1" x14ac:dyDescent="0.2">
      <c r="A140" s="88" t="s">
        <v>140</v>
      </c>
      <c r="B140" s="70" t="s">
        <v>22</v>
      </c>
      <c r="C140" s="74" t="s">
        <v>14</v>
      </c>
      <c r="D140" s="75">
        <v>4</v>
      </c>
      <c r="E140" s="75">
        <v>175.35</v>
      </c>
      <c r="F140" s="76">
        <f t="shared" si="3"/>
        <v>701.4</v>
      </c>
      <c r="G140" s="25"/>
    </row>
    <row r="141" spans="1:7" ht="12" customHeight="1" x14ac:dyDescent="0.2">
      <c r="A141" s="88" t="s">
        <v>141</v>
      </c>
      <c r="B141" s="70" t="s">
        <v>80</v>
      </c>
      <c r="C141" s="74" t="s">
        <v>7</v>
      </c>
      <c r="D141" s="75">
        <v>4</v>
      </c>
      <c r="E141" s="75">
        <f>(2*1562)*1.05</f>
        <v>3280.2000000000003</v>
      </c>
      <c r="F141" s="76">
        <f t="shared" si="3"/>
        <v>13120.8</v>
      </c>
      <c r="G141" s="25"/>
    </row>
    <row r="142" spans="1:7" x14ac:dyDescent="0.2">
      <c r="A142" s="164"/>
      <c r="B142" s="70" t="s">
        <v>81</v>
      </c>
      <c r="C142" s="74" t="s">
        <v>62</v>
      </c>
      <c r="D142" s="75">
        <v>1</v>
      </c>
      <c r="E142" s="75">
        <v>88200</v>
      </c>
      <c r="F142" s="76">
        <f t="shared" si="3"/>
        <v>88200</v>
      </c>
      <c r="G142" s="25"/>
    </row>
    <row r="143" spans="1:7" x14ac:dyDescent="0.2">
      <c r="A143" s="96"/>
      <c r="B143" s="94"/>
      <c r="C143" s="95"/>
      <c r="D143" s="72"/>
      <c r="E143" s="9"/>
      <c r="F143" s="97"/>
      <c r="G143" s="25"/>
    </row>
    <row r="144" spans="1:7" x14ac:dyDescent="0.2">
      <c r="A144" s="103"/>
      <c r="B144" s="104" t="s">
        <v>162</v>
      </c>
      <c r="C144" s="104"/>
      <c r="D144" s="49"/>
      <c r="E144" s="9"/>
      <c r="F144" s="87">
        <f>+F145</f>
        <v>420000</v>
      </c>
      <c r="G144" s="27"/>
    </row>
    <row r="145" spans="1:7" x14ac:dyDescent="0.2">
      <c r="A145" s="88"/>
      <c r="B145" s="70" t="s">
        <v>163</v>
      </c>
      <c r="C145" s="74" t="s">
        <v>12</v>
      </c>
      <c r="D145" s="75">
        <v>1</v>
      </c>
      <c r="E145" s="75">
        <v>420000</v>
      </c>
      <c r="F145" s="76">
        <f t="shared" ref="F145" si="4">ROUND(E145*D145,2)</f>
        <v>420000</v>
      </c>
      <c r="G145" s="25"/>
    </row>
    <row r="146" spans="1:7" ht="13.5" x14ac:dyDescent="0.2">
      <c r="A146" s="88"/>
      <c r="B146" s="165" t="s">
        <v>164</v>
      </c>
      <c r="C146" s="74"/>
      <c r="D146" s="75"/>
      <c r="E146" s="9"/>
      <c r="F146" s="76"/>
      <c r="G146" s="25"/>
    </row>
    <row r="147" spans="1:7" ht="13.5" x14ac:dyDescent="0.2">
      <c r="A147" s="88"/>
      <c r="B147" s="166" t="s">
        <v>165</v>
      </c>
      <c r="C147" s="74"/>
      <c r="D147" s="75"/>
      <c r="E147" s="76"/>
      <c r="F147" s="76"/>
      <c r="G147" s="25"/>
    </row>
    <row r="148" spans="1:7" ht="13.5" x14ac:dyDescent="0.2">
      <c r="A148" s="102"/>
      <c r="B148" s="167"/>
      <c r="C148" s="78"/>
      <c r="D148" s="82"/>
      <c r="E148" s="9"/>
      <c r="F148" s="83"/>
      <c r="G148" s="25"/>
    </row>
    <row r="149" spans="1:7" x14ac:dyDescent="0.2">
      <c r="A149" s="69"/>
      <c r="B149" s="66" t="s">
        <v>2</v>
      </c>
      <c r="C149" s="66"/>
      <c r="D149" s="85"/>
      <c r="E149" s="9"/>
      <c r="F149" s="168">
        <f>SUM(F150)</f>
        <v>24255</v>
      </c>
      <c r="G149" s="25"/>
    </row>
    <row r="150" spans="1:7" x14ac:dyDescent="0.2">
      <c r="A150" s="88" t="s">
        <v>142</v>
      </c>
      <c r="B150" s="70" t="s">
        <v>90</v>
      </c>
      <c r="C150" s="74" t="s">
        <v>23</v>
      </c>
      <c r="D150" s="75">
        <v>50</v>
      </c>
      <c r="E150" s="75">
        <v>485.1</v>
      </c>
      <c r="F150" s="76">
        <f t="shared" ref="F150" si="5">ROUND(E150*D150,2)</f>
        <v>24255</v>
      </c>
      <c r="G150" s="25"/>
    </row>
    <row r="151" spans="1:7" x14ac:dyDescent="0.2">
      <c r="A151" s="102"/>
      <c r="B151" s="96"/>
      <c r="C151" s="95"/>
      <c r="D151" s="72"/>
      <c r="E151" s="9"/>
      <c r="F151" s="97"/>
      <c r="G151" s="27"/>
    </row>
    <row r="152" spans="1:7" x14ac:dyDescent="0.2">
      <c r="A152" s="69"/>
      <c r="B152" s="105" t="s">
        <v>3</v>
      </c>
      <c r="C152" s="105"/>
      <c r="D152" s="106"/>
      <c r="E152" s="9"/>
      <c r="F152" s="87">
        <f>SUM(F153:F154)</f>
        <v>12699.75</v>
      </c>
      <c r="G152" s="25"/>
    </row>
    <row r="153" spans="1:7" x14ac:dyDescent="0.2">
      <c r="A153" s="88" t="s">
        <v>143</v>
      </c>
      <c r="B153" s="70" t="s">
        <v>24</v>
      </c>
      <c r="C153" s="74" t="s">
        <v>7</v>
      </c>
      <c r="D153" s="75">
        <v>59</v>
      </c>
      <c r="E153" s="75">
        <v>105</v>
      </c>
      <c r="F153" s="76">
        <f t="shared" ref="F153:F155" si="6">ROUND(E153*D153,2)</f>
        <v>6195</v>
      </c>
      <c r="G153" s="25"/>
    </row>
    <row r="154" spans="1:7" x14ac:dyDescent="0.2">
      <c r="A154" s="88" t="s">
        <v>144</v>
      </c>
      <c r="B154" s="70" t="s">
        <v>25</v>
      </c>
      <c r="C154" s="74" t="s">
        <v>7</v>
      </c>
      <c r="D154" s="75">
        <v>59</v>
      </c>
      <c r="E154" s="75">
        <v>110.25</v>
      </c>
      <c r="F154" s="76">
        <f t="shared" si="6"/>
        <v>6504.75</v>
      </c>
      <c r="G154" s="25"/>
    </row>
    <row r="155" spans="1:7" x14ac:dyDescent="0.2">
      <c r="A155" s="88" t="s">
        <v>145</v>
      </c>
      <c r="B155" s="70" t="s">
        <v>26</v>
      </c>
      <c r="C155" s="74" t="s">
        <v>7</v>
      </c>
      <c r="D155" s="75">
        <v>59</v>
      </c>
      <c r="E155" s="75">
        <v>135.45000000000002</v>
      </c>
      <c r="F155" s="76">
        <f t="shared" si="6"/>
        <v>7991.55</v>
      </c>
      <c r="G155" s="25"/>
    </row>
    <row r="156" spans="1:7" x14ac:dyDescent="0.2">
      <c r="A156" s="103"/>
      <c r="B156" s="96"/>
      <c r="C156" s="95"/>
      <c r="D156" s="72"/>
      <c r="E156" s="72"/>
      <c r="F156" s="97"/>
      <c r="G156" s="25"/>
    </row>
    <row r="157" spans="1:7" x14ac:dyDescent="0.2">
      <c r="A157" s="116"/>
      <c r="B157" s="96"/>
      <c r="C157" s="95"/>
      <c r="D157" s="72"/>
      <c r="E157" s="72"/>
      <c r="F157" s="97"/>
      <c r="G157" s="25"/>
    </row>
    <row r="158" spans="1:7" x14ac:dyDescent="0.2">
      <c r="A158" s="96"/>
      <c r="B158" s="94"/>
      <c r="C158" s="95"/>
      <c r="D158" s="72"/>
      <c r="E158" s="72"/>
      <c r="F158" s="97"/>
      <c r="G158" s="25"/>
    </row>
    <row r="159" spans="1:7" x14ac:dyDescent="0.2">
      <c r="A159" s="107"/>
      <c r="B159" s="122" t="str">
        <f>B77</f>
        <v>Nová přípojka termální vody pro AQUACENTRUM Teplice</v>
      </c>
      <c r="C159" s="123"/>
      <c r="D159" s="57"/>
      <c r="E159" s="176" t="s">
        <v>160</v>
      </c>
      <c r="F159" s="176"/>
      <c r="G159" s="25"/>
    </row>
    <row r="160" spans="1:7" x14ac:dyDescent="0.2">
      <c r="A160" s="62"/>
      <c r="B160" s="96" t="str">
        <f>B78</f>
        <v>Strojovna tepelných čerpadel</v>
      </c>
      <c r="C160" s="124"/>
      <c r="D160" s="59"/>
      <c r="E160" s="171" t="s">
        <v>41</v>
      </c>
      <c r="F160" s="171"/>
      <c r="G160" s="25"/>
    </row>
    <row r="161" spans="1:7" x14ac:dyDescent="0.2">
      <c r="A161" s="60"/>
      <c r="B161" s="125" t="str">
        <f>B79</f>
        <v xml:space="preserve"> 11/2022</v>
      </c>
      <c r="C161" s="126"/>
      <c r="D161" s="61"/>
      <c r="E161" s="127"/>
      <c r="F161" s="126" t="s">
        <v>42</v>
      </c>
      <c r="G161" s="25"/>
    </row>
    <row r="162" spans="1:7" x14ac:dyDescent="0.2">
      <c r="A162" s="39" t="s">
        <v>44</v>
      </c>
      <c r="B162" s="96"/>
      <c r="C162" s="63"/>
      <c r="D162" s="59"/>
      <c r="E162" s="64"/>
      <c r="F162" s="63"/>
      <c r="G162" s="25"/>
    </row>
    <row r="163" spans="1:7" x14ac:dyDescent="0.2">
      <c r="A163" s="39"/>
      <c r="B163" s="58"/>
      <c r="C163" s="39" t="s">
        <v>46</v>
      </c>
      <c r="D163" s="39" t="s">
        <v>47</v>
      </c>
      <c r="E163" s="39" t="s">
        <v>48</v>
      </c>
      <c r="F163" s="41" t="s">
        <v>49</v>
      </c>
      <c r="G163" s="25"/>
    </row>
    <row r="164" spans="1:7" x14ac:dyDescent="0.2">
      <c r="A164" s="39"/>
      <c r="B164" s="40" t="s">
        <v>45</v>
      </c>
      <c r="C164" s="39"/>
      <c r="D164" s="39"/>
      <c r="E164" s="39" t="s">
        <v>50</v>
      </c>
      <c r="F164" s="41" t="s">
        <v>50</v>
      </c>
      <c r="G164" s="25"/>
    </row>
    <row r="165" spans="1:7" x14ac:dyDescent="0.2">
      <c r="A165" s="39"/>
      <c r="B165" s="40"/>
      <c r="C165" s="39"/>
      <c r="D165" s="39"/>
      <c r="E165" s="39"/>
      <c r="F165" s="41"/>
      <c r="G165" s="25"/>
    </row>
    <row r="166" spans="1:7" x14ac:dyDescent="0.2">
      <c r="A166" s="88" t="s">
        <v>146</v>
      </c>
      <c r="B166" s="108" t="s">
        <v>4</v>
      </c>
      <c r="C166" s="108"/>
      <c r="D166" s="109"/>
      <c r="E166" s="109"/>
      <c r="F166" s="110">
        <f>SUM(F167:F172)</f>
        <v>32546.85</v>
      </c>
      <c r="G166" s="25"/>
    </row>
    <row r="167" spans="1:7" x14ac:dyDescent="0.2">
      <c r="A167" s="88" t="s">
        <v>147</v>
      </c>
      <c r="B167" s="70" t="s">
        <v>70</v>
      </c>
      <c r="C167" s="74" t="s">
        <v>28</v>
      </c>
      <c r="D167" s="75">
        <v>36</v>
      </c>
      <c r="E167" s="75">
        <v>261.45</v>
      </c>
      <c r="F167" s="76">
        <f>ROUND(E167*D167,2)</f>
        <v>9412.2000000000007</v>
      </c>
      <c r="G167" s="25"/>
    </row>
    <row r="168" spans="1:7" x14ac:dyDescent="0.2">
      <c r="A168" s="88" t="s">
        <v>148</v>
      </c>
      <c r="B168" s="70" t="s">
        <v>27</v>
      </c>
      <c r="C168" s="78" t="s">
        <v>28</v>
      </c>
      <c r="D168" s="82">
        <v>50</v>
      </c>
      <c r="E168" s="82">
        <v>261.45</v>
      </c>
      <c r="F168" s="76">
        <f>ROUND(E168*D168,2)</f>
        <v>13072.5</v>
      </c>
      <c r="G168" s="25"/>
    </row>
    <row r="169" spans="1:7" x14ac:dyDescent="0.2">
      <c r="A169" s="88" t="s">
        <v>149</v>
      </c>
      <c r="B169" s="70" t="s">
        <v>29</v>
      </c>
      <c r="C169" s="74" t="s">
        <v>28</v>
      </c>
      <c r="D169" s="75">
        <v>16</v>
      </c>
      <c r="E169" s="75">
        <v>344.40000000000003</v>
      </c>
      <c r="F169" s="76">
        <f>ROUND(E169*D169,2)</f>
        <v>5510.4</v>
      </c>
      <c r="G169" s="25"/>
    </row>
    <row r="170" spans="1:7" x14ac:dyDescent="0.2">
      <c r="A170" s="88" t="s">
        <v>150</v>
      </c>
      <c r="B170" s="70" t="s">
        <v>30</v>
      </c>
      <c r="C170" s="74" t="s">
        <v>28</v>
      </c>
      <c r="D170" s="75">
        <v>5</v>
      </c>
      <c r="E170" s="75">
        <v>385.35</v>
      </c>
      <c r="F170" s="76">
        <f>ROUND(E170*D170,2)</f>
        <v>1926.75</v>
      </c>
      <c r="G170" s="25"/>
    </row>
    <row r="171" spans="1:7" x14ac:dyDescent="0.2">
      <c r="A171" s="111"/>
      <c r="B171" s="42"/>
      <c r="C171" s="95"/>
      <c r="D171" s="72"/>
      <c r="E171" s="9"/>
      <c r="F171" s="97"/>
      <c r="G171" s="25"/>
    </row>
    <row r="172" spans="1:7" x14ac:dyDescent="0.2">
      <c r="A172" s="93"/>
      <c r="B172" s="112" t="s">
        <v>5</v>
      </c>
      <c r="C172" s="113"/>
      <c r="D172" s="114"/>
      <c r="E172" s="9"/>
      <c r="F172" s="115">
        <f>E173</f>
        <v>2625</v>
      </c>
      <c r="G172" s="25"/>
    </row>
    <row r="173" spans="1:7" x14ac:dyDescent="0.2">
      <c r="A173" s="88" t="s">
        <v>151</v>
      </c>
      <c r="B173" s="70" t="s">
        <v>31</v>
      </c>
      <c r="C173" s="74" t="s">
        <v>28</v>
      </c>
      <c r="D173" s="75">
        <v>5</v>
      </c>
      <c r="E173" s="75">
        <v>2625</v>
      </c>
      <c r="F173" s="76">
        <f>ROUND(E173*D173,2)</f>
        <v>13125</v>
      </c>
      <c r="G173" s="25"/>
    </row>
    <row r="174" spans="1:7" x14ac:dyDescent="0.2">
      <c r="A174" s="116"/>
      <c r="B174" s="96"/>
      <c r="C174" s="78"/>
      <c r="D174" s="82"/>
      <c r="E174" s="9"/>
      <c r="F174" s="83"/>
      <c r="G174" s="29"/>
    </row>
    <row r="175" spans="1:7" x14ac:dyDescent="0.2">
      <c r="A175" s="93"/>
      <c r="B175" s="112" t="s">
        <v>6</v>
      </c>
      <c r="C175" s="112"/>
      <c r="D175" s="117"/>
      <c r="E175" s="9"/>
      <c r="F175" s="115">
        <f>E176</f>
        <v>1911</v>
      </c>
      <c r="G175" s="25"/>
    </row>
    <row r="176" spans="1:7" x14ac:dyDescent="0.2">
      <c r="A176" s="88" t="s">
        <v>152</v>
      </c>
      <c r="B176" s="70" t="s">
        <v>32</v>
      </c>
      <c r="C176" s="74" t="s">
        <v>62</v>
      </c>
      <c r="D176" s="75">
        <v>1</v>
      </c>
      <c r="E176" s="75">
        <v>1911</v>
      </c>
      <c r="F176" s="76">
        <f>E176</f>
        <v>1911</v>
      </c>
      <c r="G176" s="25"/>
    </row>
    <row r="177" spans="1:7" x14ac:dyDescent="0.2">
      <c r="A177" s="96"/>
      <c r="B177" s="96"/>
      <c r="C177" s="118"/>
      <c r="D177" s="119"/>
      <c r="E177" s="120"/>
      <c r="F177" s="118"/>
      <c r="G177" s="30"/>
    </row>
    <row r="178" spans="1:7" x14ac:dyDescent="0.2">
      <c r="A178" s="96"/>
      <c r="B178" s="121" t="s">
        <v>52</v>
      </c>
      <c r="C178" s="118"/>
      <c r="D178" s="119"/>
      <c r="E178" s="169">
        <f>F83</f>
        <v>5088025.5599999996</v>
      </c>
      <c r="F178" s="169"/>
      <c r="G178" s="25"/>
    </row>
    <row r="180" spans="1:7" ht="13.5" customHeight="1" x14ac:dyDescent="0.2"/>
    <row r="189" spans="1:7" x14ac:dyDescent="0.2">
      <c r="C189" s="9"/>
      <c r="D189" s="9"/>
      <c r="E189" s="9"/>
    </row>
  </sheetData>
  <mergeCells count="14">
    <mergeCell ref="E178:F178"/>
    <mergeCell ref="D42:E42"/>
    <mergeCell ref="E78:F78"/>
    <mergeCell ref="A1:B1"/>
    <mergeCell ref="A2:B2"/>
    <mergeCell ref="B30:D30"/>
    <mergeCell ref="D44:E44"/>
    <mergeCell ref="D46:E46"/>
    <mergeCell ref="E1:F1"/>
    <mergeCell ref="E2:F2"/>
    <mergeCell ref="E77:F77"/>
    <mergeCell ref="B28:D28"/>
    <mergeCell ref="E159:F159"/>
    <mergeCell ref="E160:F160"/>
  </mergeCells>
  <pageMargins left="0.70866141732283472" right="0.70866141732283472" top="0.78740157480314965" bottom="0.78740157480314965" header="0.31496062992125984" footer="0.31496062992125984"/>
  <pageSetup paperSize="9" scale="95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0"/>
  <sheetViews>
    <sheetView topLeftCell="A72" zoomScale="130" zoomScaleNormal="130" workbookViewId="0">
      <selection activeCell="B96" sqref="B96"/>
    </sheetView>
  </sheetViews>
  <sheetFormatPr defaultColWidth="9.5" defaultRowHeight="12" x14ac:dyDescent="0.2"/>
  <cols>
    <col min="1" max="1" width="10.33203125" style="9" customWidth="1"/>
    <col min="2" max="2" width="67" style="10" customWidth="1"/>
    <col min="3" max="3" width="9.5" style="11" customWidth="1"/>
    <col min="4" max="4" width="9.5" style="14" customWidth="1"/>
    <col min="5" max="5" width="10" style="14" customWidth="1"/>
    <col min="6" max="6" width="10.6640625" style="9" customWidth="1"/>
    <col min="7" max="16384" width="9.5" style="9"/>
  </cols>
  <sheetData>
    <row r="1" spans="1:6" s="4" customFormat="1" ht="12" customHeight="1" x14ac:dyDescent="0.2">
      <c r="A1" s="172" t="s">
        <v>89</v>
      </c>
      <c r="B1" s="172"/>
      <c r="C1" s="96"/>
      <c r="D1" s="128"/>
      <c r="E1" s="171" t="s">
        <v>158</v>
      </c>
      <c r="F1" s="171"/>
    </row>
    <row r="2" spans="1:6" s="4" customFormat="1" ht="12" customHeight="1" x14ac:dyDescent="0.2">
      <c r="A2" s="173" t="s">
        <v>159</v>
      </c>
      <c r="B2" s="173"/>
      <c r="C2" s="96"/>
      <c r="D2" s="128"/>
      <c r="E2" s="171" t="s">
        <v>41</v>
      </c>
      <c r="F2" s="171"/>
    </row>
    <row r="3" spans="1:6" s="4" customFormat="1" x14ac:dyDescent="0.2">
      <c r="A3" s="129" t="s">
        <v>43</v>
      </c>
      <c r="B3" s="125"/>
      <c r="C3" s="125"/>
      <c r="D3" s="127"/>
      <c r="E3" s="130"/>
      <c r="F3" s="126" t="s">
        <v>42</v>
      </c>
    </row>
    <row r="4" spans="1:6" s="4" customFormat="1" x14ac:dyDescent="0.2">
      <c r="B4" s="3"/>
      <c r="C4" s="1"/>
      <c r="D4" s="23"/>
      <c r="E4" s="23"/>
    </row>
    <row r="5" spans="1:6" s="4" customFormat="1" x14ac:dyDescent="0.2">
      <c r="A5" s="2"/>
      <c r="B5" s="2"/>
      <c r="C5" s="5"/>
      <c r="D5" s="23"/>
      <c r="E5" s="5"/>
    </row>
    <row r="6" spans="1:6" s="4" customFormat="1" x14ac:dyDescent="0.2">
      <c r="A6" s="2"/>
      <c r="B6" s="2"/>
      <c r="D6" s="23"/>
      <c r="E6" s="23"/>
    </row>
    <row r="7" spans="1:6" s="4" customFormat="1" x14ac:dyDescent="0.2">
      <c r="A7" s="2"/>
      <c r="B7" s="2"/>
      <c r="C7" s="5"/>
      <c r="D7" s="23"/>
      <c r="E7" s="23"/>
    </row>
    <row r="8" spans="1:6" s="4" customFormat="1" x14ac:dyDescent="0.2">
      <c r="A8" s="2"/>
      <c r="B8" s="2"/>
      <c r="C8" s="5"/>
      <c r="D8" s="23"/>
      <c r="E8" s="23"/>
    </row>
    <row r="9" spans="1:6" s="6" customFormat="1" ht="12.75" x14ac:dyDescent="0.2">
      <c r="B9" s="7"/>
      <c r="C9" s="8"/>
      <c r="D9" s="8"/>
      <c r="E9" s="7"/>
    </row>
    <row r="11" spans="1:6" s="4" customFormat="1" x14ac:dyDescent="0.2">
      <c r="D11" s="23"/>
      <c r="E11" s="23"/>
    </row>
    <row r="14" spans="1:6" x14ac:dyDescent="0.2">
      <c r="A14" s="43"/>
    </row>
    <row r="18" spans="1:5" x14ac:dyDescent="0.2">
      <c r="A18" s="2"/>
      <c r="B18" s="9"/>
      <c r="C18" s="9"/>
    </row>
    <row r="19" spans="1:5" x14ac:dyDescent="0.2">
      <c r="A19" s="2"/>
      <c r="B19" s="9"/>
      <c r="C19" s="9"/>
    </row>
    <row r="20" spans="1:5" x14ac:dyDescent="0.2">
      <c r="A20" s="2"/>
      <c r="B20" s="9"/>
      <c r="C20" s="9"/>
    </row>
    <row r="21" spans="1:5" s="13" customFormat="1" x14ac:dyDescent="0.2">
      <c r="A21" s="2"/>
      <c r="B21" s="9"/>
      <c r="C21" s="9"/>
      <c r="D21" s="14"/>
      <c r="E21" s="14"/>
    </row>
    <row r="22" spans="1:5" s="13" customFormat="1" x14ac:dyDescent="0.2">
      <c r="A22" s="24"/>
      <c r="B22" s="9"/>
      <c r="C22" s="9"/>
      <c r="D22" s="14"/>
      <c r="E22" s="14"/>
    </row>
    <row r="23" spans="1:5" s="13" customFormat="1" ht="12.75" x14ac:dyDescent="0.2">
      <c r="A23" s="31"/>
      <c r="B23" s="9"/>
      <c r="C23" s="9"/>
      <c r="D23" s="14"/>
      <c r="E23" s="14"/>
    </row>
    <row r="24" spans="1:5" x14ac:dyDescent="0.2">
      <c r="A24" s="14"/>
    </row>
    <row r="25" spans="1:5" x14ac:dyDescent="0.2">
      <c r="A25" s="14"/>
      <c r="B25" s="15"/>
      <c r="C25" s="16"/>
    </row>
    <row r="26" spans="1:5" x14ac:dyDescent="0.2">
      <c r="A26" s="14"/>
      <c r="B26" s="15"/>
      <c r="C26" s="16"/>
    </row>
    <row r="27" spans="1:5" x14ac:dyDescent="0.2">
      <c r="A27" s="14"/>
      <c r="B27" s="15"/>
      <c r="C27" s="16"/>
    </row>
    <row r="28" spans="1:5" ht="19.5" x14ac:dyDescent="0.35">
      <c r="A28" s="12"/>
    </row>
    <row r="29" spans="1:5" x14ac:dyDescent="0.2">
      <c r="A29" s="32"/>
      <c r="B29" s="17"/>
      <c r="C29" s="18"/>
    </row>
    <row r="30" spans="1:5" ht="20.25" customHeight="1" x14ac:dyDescent="0.3">
      <c r="A30" s="33"/>
      <c r="B30" s="178" t="s">
        <v>154</v>
      </c>
      <c r="C30" s="178"/>
      <c r="D30" s="178"/>
    </row>
    <row r="31" spans="1:5" ht="20.25" customHeight="1" x14ac:dyDescent="0.3">
      <c r="A31" s="33"/>
      <c r="B31" s="163"/>
      <c r="C31" s="163"/>
      <c r="D31" s="163"/>
    </row>
    <row r="32" spans="1:5" ht="20.25" x14ac:dyDescent="0.3">
      <c r="A32" s="19"/>
      <c r="B32" s="174" t="s">
        <v>159</v>
      </c>
      <c r="C32" s="174"/>
      <c r="D32" s="174"/>
    </row>
    <row r="33" spans="1:5" x14ac:dyDescent="0.2">
      <c r="A33" s="20"/>
    </row>
    <row r="34" spans="1:5" x14ac:dyDescent="0.2">
      <c r="A34" s="20"/>
    </row>
    <row r="35" spans="1:5" x14ac:dyDescent="0.2">
      <c r="A35" s="20"/>
    </row>
    <row r="36" spans="1:5" s="10" customFormat="1" ht="14.25" customHeight="1" x14ac:dyDescent="0.2">
      <c r="A36" s="20"/>
      <c r="B36" s="46"/>
      <c r="C36" s="47"/>
      <c r="D36" s="182"/>
      <c r="E36" s="182"/>
    </row>
    <row r="37" spans="1:5" x14ac:dyDescent="0.2">
      <c r="A37" s="20"/>
      <c r="D37" s="44"/>
      <c r="E37" s="44"/>
    </row>
    <row r="38" spans="1:5" x14ac:dyDescent="0.2">
      <c r="A38" s="20"/>
      <c r="D38" s="44"/>
      <c r="E38" s="44"/>
    </row>
    <row r="39" spans="1:5" x14ac:dyDescent="0.2">
      <c r="A39" s="20"/>
      <c r="D39" s="44"/>
      <c r="E39" s="44"/>
    </row>
    <row r="40" spans="1:5" x14ac:dyDescent="0.2">
      <c r="A40" s="20"/>
      <c r="D40" s="44"/>
      <c r="E40" s="44"/>
    </row>
    <row r="41" spans="1:5" x14ac:dyDescent="0.2">
      <c r="A41" s="20"/>
      <c r="D41" s="44"/>
      <c r="E41" s="44"/>
    </row>
    <row r="42" spans="1:5" x14ac:dyDescent="0.2">
      <c r="A42" s="20"/>
      <c r="B42" s="9"/>
      <c r="D42" s="44"/>
      <c r="E42" s="44"/>
    </row>
    <row r="43" spans="1:5" ht="14.25" customHeight="1" x14ac:dyDescent="0.25">
      <c r="A43" s="20"/>
      <c r="B43" s="35"/>
      <c r="C43" s="36"/>
      <c r="D43" s="181"/>
      <c r="E43" s="181"/>
    </row>
    <row r="44" spans="1:5" ht="14.25" customHeight="1" x14ac:dyDescent="0.25">
      <c r="A44" s="20"/>
      <c r="B44" s="37"/>
      <c r="C44" s="36"/>
      <c r="D44" s="181"/>
      <c r="E44" s="181"/>
    </row>
    <row r="45" spans="1:5" ht="15" customHeight="1" x14ac:dyDescent="0.25">
      <c r="A45" s="20"/>
      <c r="B45" s="45"/>
      <c r="C45" s="36"/>
      <c r="D45" s="181"/>
      <c r="E45" s="181"/>
    </row>
    <row r="46" spans="1:5" x14ac:dyDescent="0.2">
      <c r="A46" s="20"/>
    </row>
    <row r="47" spans="1:5" x14ac:dyDescent="0.2">
      <c r="A47" s="20"/>
    </row>
    <row r="49" spans="4:5" x14ac:dyDescent="0.2">
      <c r="D49" s="9"/>
      <c r="E49" s="9"/>
    </row>
    <row r="50" spans="4:5" x14ac:dyDescent="0.2">
      <c r="D50" s="9"/>
      <c r="E50" s="9"/>
    </row>
    <row r="51" spans="4:5" x14ac:dyDescent="0.2">
      <c r="D51" s="9"/>
      <c r="E51" s="9"/>
    </row>
    <row r="52" spans="4:5" x14ac:dyDescent="0.2">
      <c r="D52" s="9"/>
      <c r="E52" s="9"/>
    </row>
    <row r="53" spans="4:5" x14ac:dyDescent="0.2">
      <c r="D53" s="9"/>
      <c r="E53" s="9"/>
    </row>
    <row r="54" spans="4:5" x14ac:dyDescent="0.2">
      <c r="D54" s="9"/>
      <c r="E54" s="9"/>
    </row>
    <row r="55" spans="4:5" x14ac:dyDescent="0.2">
      <c r="D55" s="9"/>
      <c r="E55" s="9"/>
    </row>
    <row r="56" spans="4:5" x14ac:dyDescent="0.2">
      <c r="D56" s="9"/>
      <c r="E56" s="9"/>
    </row>
    <row r="57" spans="4:5" x14ac:dyDescent="0.2">
      <c r="D57" s="9"/>
      <c r="E57" s="9"/>
    </row>
    <row r="58" spans="4:5" x14ac:dyDescent="0.2">
      <c r="D58" s="9"/>
      <c r="E58" s="9"/>
    </row>
    <row r="62" spans="4:5" x14ac:dyDescent="0.2">
      <c r="D62" s="9"/>
      <c r="E62" s="9"/>
    </row>
    <row r="63" spans="4:5" x14ac:dyDescent="0.2">
      <c r="D63" s="9"/>
      <c r="E63" s="9"/>
    </row>
    <row r="64" spans="4:5" x14ac:dyDescent="0.2">
      <c r="D64" s="9"/>
      <c r="E64" s="9"/>
    </row>
    <row r="66" spans="2:2" x14ac:dyDescent="0.2">
      <c r="B66" s="55" t="s">
        <v>51</v>
      </c>
    </row>
    <row r="73" spans="2:2" ht="13.5" customHeight="1" x14ac:dyDescent="0.2"/>
    <row r="74" spans="2:2" x14ac:dyDescent="0.2">
      <c r="B74" s="56" t="s">
        <v>157</v>
      </c>
    </row>
    <row r="81" spans="1:7" ht="12" customHeight="1" x14ac:dyDescent="0.2">
      <c r="A81" s="136"/>
      <c r="B81" s="122" t="str">
        <f>A1</f>
        <v>Nová přípojka termální vody pro AQUACENTRUM Teplice</v>
      </c>
      <c r="C81" s="123"/>
      <c r="D81" s="57"/>
      <c r="E81" s="176" t="s">
        <v>158</v>
      </c>
      <c r="F81" s="179"/>
      <c r="G81" s="28"/>
    </row>
    <row r="82" spans="1:7" ht="12" customHeight="1" x14ac:dyDescent="0.2">
      <c r="A82" s="137"/>
      <c r="B82" s="96" t="str">
        <f>A2</f>
        <v>Strojní část úprava strojovny TČ</v>
      </c>
      <c r="C82" s="124"/>
      <c r="D82" s="59"/>
      <c r="E82" s="171" t="s">
        <v>41</v>
      </c>
      <c r="F82" s="180"/>
      <c r="G82" s="26"/>
    </row>
    <row r="83" spans="1:7" x14ac:dyDescent="0.2">
      <c r="A83" s="138"/>
      <c r="B83" s="125" t="str">
        <f>A3</f>
        <v xml:space="preserve"> 11/2022</v>
      </c>
      <c r="C83" s="126"/>
      <c r="D83" s="61"/>
      <c r="E83" s="127"/>
      <c r="F83" s="139" t="s">
        <v>42</v>
      </c>
      <c r="G83" s="26"/>
    </row>
    <row r="84" spans="1:7" ht="12" customHeight="1" x14ac:dyDescent="0.2">
      <c r="A84" s="140" t="s">
        <v>44</v>
      </c>
      <c r="B84" s="40" t="s">
        <v>45</v>
      </c>
      <c r="C84" s="39" t="s">
        <v>46</v>
      </c>
      <c r="D84" s="39" t="s">
        <v>47</v>
      </c>
      <c r="E84" s="39" t="s">
        <v>48</v>
      </c>
      <c r="F84" s="141" t="s">
        <v>49</v>
      </c>
      <c r="G84" s="38"/>
    </row>
    <row r="85" spans="1:7" x14ac:dyDescent="0.2">
      <c r="A85" s="140"/>
      <c r="B85" s="40"/>
      <c r="C85" s="39"/>
      <c r="D85" s="39"/>
      <c r="E85" s="39" t="s">
        <v>50</v>
      </c>
      <c r="F85" s="141" t="s">
        <v>50</v>
      </c>
      <c r="G85" s="26"/>
    </row>
    <row r="86" spans="1:7" x14ac:dyDescent="0.2">
      <c r="A86" s="39"/>
      <c r="B86" s="48" t="s">
        <v>161</v>
      </c>
      <c r="C86" s="49"/>
      <c r="D86" s="49"/>
      <c r="E86" s="49"/>
      <c r="F86" s="142"/>
      <c r="G86" s="26"/>
    </row>
    <row r="87" spans="1:7" x14ac:dyDescent="0.2">
      <c r="A87" s="39"/>
      <c r="B87" s="42"/>
      <c r="C87" s="39"/>
      <c r="D87" s="39"/>
      <c r="E87" s="39"/>
      <c r="F87" s="141"/>
      <c r="G87" s="26"/>
    </row>
    <row r="88" spans="1:7" x14ac:dyDescent="0.2">
      <c r="A88" s="65"/>
      <c r="B88" s="66" t="s">
        <v>86</v>
      </c>
      <c r="C88" s="67"/>
      <c r="D88" s="67"/>
      <c r="E88" s="67"/>
      <c r="F88" s="143"/>
      <c r="G88" s="26"/>
    </row>
    <row r="89" spans="1:7" x14ac:dyDescent="0.2">
      <c r="A89" s="69" t="s">
        <v>94</v>
      </c>
      <c r="B89" s="70" t="s">
        <v>38</v>
      </c>
      <c r="C89" s="71" t="s">
        <v>7</v>
      </c>
      <c r="D89" s="72">
        <v>35</v>
      </c>
      <c r="E89" s="72"/>
      <c r="F89" s="144"/>
      <c r="G89" s="26"/>
    </row>
    <row r="90" spans="1:7" x14ac:dyDescent="0.2">
      <c r="A90" s="69" t="s">
        <v>95</v>
      </c>
      <c r="B90" s="70" t="s">
        <v>8</v>
      </c>
      <c r="C90" s="74" t="s">
        <v>7</v>
      </c>
      <c r="D90" s="75">
        <v>50</v>
      </c>
      <c r="E90" s="75"/>
      <c r="F90" s="145"/>
      <c r="G90" s="26"/>
    </row>
    <row r="91" spans="1:7" x14ac:dyDescent="0.2">
      <c r="A91" s="69" t="s">
        <v>96</v>
      </c>
      <c r="B91" s="70" t="s">
        <v>39</v>
      </c>
      <c r="C91" s="74" t="s">
        <v>40</v>
      </c>
      <c r="D91" s="77">
        <v>20</v>
      </c>
      <c r="E91" s="75"/>
      <c r="F91" s="145"/>
      <c r="G91" s="26"/>
    </row>
    <row r="92" spans="1:7" x14ac:dyDescent="0.2">
      <c r="A92" s="69" t="s">
        <v>97</v>
      </c>
      <c r="B92" s="70" t="s">
        <v>82</v>
      </c>
      <c r="C92" s="74" t="s">
        <v>7</v>
      </c>
      <c r="D92" s="75">
        <v>85</v>
      </c>
      <c r="E92" s="75"/>
      <c r="F92" s="145"/>
      <c r="G92" s="26"/>
    </row>
    <row r="93" spans="1:7" x14ac:dyDescent="0.2">
      <c r="A93" s="69" t="s">
        <v>98</v>
      </c>
      <c r="B93" s="70" t="s">
        <v>84</v>
      </c>
      <c r="C93" s="74" t="s">
        <v>7</v>
      </c>
      <c r="D93" s="75">
        <v>25</v>
      </c>
      <c r="E93" s="75"/>
      <c r="F93" s="145"/>
      <c r="G93" s="26"/>
    </row>
    <row r="94" spans="1:7" x14ac:dyDescent="0.2">
      <c r="A94" s="69" t="s">
        <v>91</v>
      </c>
      <c r="B94" s="70" t="s">
        <v>83</v>
      </c>
      <c r="C94" s="74" t="s">
        <v>7</v>
      </c>
      <c r="D94" s="75">
        <v>70</v>
      </c>
      <c r="E94" s="75"/>
      <c r="F94" s="145"/>
      <c r="G94" s="26"/>
    </row>
    <row r="95" spans="1:7" x14ac:dyDescent="0.2">
      <c r="A95" s="69" t="s">
        <v>99</v>
      </c>
      <c r="B95" s="70" t="s">
        <v>87</v>
      </c>
      <c r="C95" s="74" t="s">
        <v>7</v>
      </c>
      <c r="D95" s="75">
        <v>70</v>
      </c>
      <c r="E95" s="75"/>
      <c r="F95" s="145"/>
      <c r="G95" s="26"/>
    </row>
    <row r="96" spans="1:7" x14ac:dyDescent="0.2">
      <c r="A96" s="69" t="s">
        <v>100</v>
      </c>
      <c r="B96" s="70" t="s">
        <v>9</v>
      </c>
      <c r="C96" s="78" t="s">
        <v>10</v>
      </c>
      <c r="D96" s="79">
        <v>1.6659999999999999</v>
      </c>
      <c r="E96" s="75"/>
      <c r="F96" s="145"/>
      <c r="G96" s="26"/>
    </row>
    <row r="97" spans="1:7" x14ac:dyDescent="0.2">
      <c r="A97" s="80"/>
      <c r="B97" s="81"/>
      <c r="C97" s="78"/>
      <c r="D97" s="79"/>
      <c r="E97" s="82"/>
      <c r="F97" s="146"/>
      <c r="G97" s="26"/>
    </row>
    <row r="98" spans="1:7" x14ac:dyDescent="0.2">
      <c r="A98" s="84"/>
      <c r="B98" s="66" t="s">
        <v>0</v>
      </c>
      <c r="C98" s="66"/>
      <c r="D98" s="85"/>
      <c r="E98" s="86"/>
      <c r="F98" s="147"/>
      <c r="G98" s="27"/>
    </row>
    <row r="99" spans="1:7" x14ac:dyDescent="0.2">
      <c r="A99" s="88" t="s">
        <v>101</v>
      </c>
      <c r="B99" s="70" t="s">
        <v>11</v>
      </c>
      <c r="C99" s="74" t="s">
        <v>14</v>
      </c>
      <c r="D99" s="75">
        <v>2</v>
      </c>
      <c r="E99" s="75"/>
      <c r="F99" s="145"/>
      <c r="G99" s="25"/>
    </row>
    <row r="100" spans="1:7" x14ac:dyDescent="0.2">
      <c r="A100" s="88" t="s">
        <v>102</v>
      </c>
      <c r="B100" s="70" t="s">
        <v>58</v>
      </c>
      <c r="C100" s="74" t="s">
        <v>14</v>
      </c>
      <c r="D100" s="75">
        <v>1</v>
      </c>
      <c r="E100" s="75"/>
      <c r="F100" s="145"/>
      <c r="G100" s="25"/>
    </row>
    <row r="101" spans="1:7" x14ac:dyDescent="0.2">
      <c r="A101" s="88" t="s">
        <v>103</v>
      </c>
      <c r="B101" s="70" t="s">
        <v>59</v>
      </c>
      <c r="C101" s="74" t="s">
        <v>14</v>
      </c>
      <c r="D101" s="75">
        <v>1</v>
      </c>
      <c r="E101" s="75"/>
      <c r="F101" s="145"/>
      <c r="G101" s="25"/>
    </row>
    <row r="102" spans="1:7" x14ac:dyDescent="0.2">
      <c r="A102" s="88" t="s">
        <v>104</v>
      </c>
      <c r="B102" s="70" t="s">
        <v>79</v>
      </c>
      <c r="C102" s="74" t="s">
        <v>14</v>
      </c>
      <c r="D102" s="75">
        <v>6</v>
      </c>
      <c r="E102" s="75"/>
      <c r="F102" s="145"/>
      <c r="G102" s="25"/>
    </row>
    <row r="103" spans="1:7" ht="11.25" customHeight="1" x14ac:dyDescent="0.2">
      <c r="A103" s="88" t="s">
        <v>105</v>
      </c>
      <c r="B103" s="70" t="s">
        <v>68</v>
      </c>
      <c r="C103" s="74" t="s">
        <v>14</v>
      </c>
      <c r="D103" s="75">
        <v>1</v>
      </c>
      <c r="E103" s="75"/>
      <c r="F103" s="145"/>
      <c r="G103" s="25"/>
    </row>
    <row r="104" spans="1:7" ht="11.25" customHeight="1" x14ac:dyDescent="0.2">
      <c r="A104" s="88" t="s">
        <v>106</v>
      </c>
      <c r="B104" s="70" t="s">
        <v>69</v>
      </c>
      <c r="C104" s="74" t="s">
        <v>14</v>
      </c>
      <c r="D104" s="75">
        <v>1</v>
      </c>
      <c r="E104" s="75"/>
      <c r="F104" s="145"/>
      <c r="G104" s="25"/>
    </row>
    <row r="105" spans="1:7" x14ac:dyDescent="0.2">
      <c r="A105" s="88" t="s">
        <v>107</v>
      </c>
      <c r="B105" s="70" t="s">
        <v>71</v>
      </c>
      <c r="C105" s="74" t="s">
        <v>14</v>
      </c>
      <c r="D105" s="75">
        <v>3</v>
      </c>
      <c r="E105" s="75"/>
      <c r="F105" s="145"/>
      <c r="G105" s="25"/>
    </row>
    <row r="106" spans="1:7" x14ac:dyDescent="0.2">
      <c r="A106" s="88" t="s">
        <v>108</v>
      </c>
      <c r="B106" s="70" t="s">
        <v>56</v>
      </c>
      <c r="C106" s="74"/>
      <c r="D106" s="75">
        <v>1</v>
      </c>
      <c r="E106" s="75"/>
      <c r="F106" s="145"/>
      <c r="G106" s="25"/>
    </row>
    <row r="107" spans="1:7" x14ac:dyDescent="0.2">
      <c r="A107" s="88" t="s">
        <v>109</v>
      </c>
      <c r="B107" s="70" t="s">
        <v>57</v>
      </c>
      <c r="C107" s="74" t="s">
        <v>14</v>
      </c>
      <c r="D107" s="75">
        <v>2</v>
      </c>
      <c r="E107" s="75"/>
      <c r="F107" s="145"/>
      <c r="G107" s="25"/>
    </row>
    <row r="108" spans="1:7" x14ac:dyDescent="0.2">
      <c r="A108" s="88" t="s">
        <v>110</v>
      </c>
      <c r="B108" s="70" t="s">
        <v>33</v>
      </c>
      <c r="C108" s="74" t="s">
        <v>14</v>
      </c>
      <c r="D108" s="75">
        <v>2</v>
      </c>
      <c r="E108" s="75"/>
      <c r="F108" s="145"/>
      <c r="G108" s="25"/>
    </row>
    <row r="109" spans="1:7" ht="15" customHeight="1" x14ac:dyDescent="0.2">
      <c r="A109" s="88" t="s">
        <v>111</v>
      </c>
      <c r="B109" s="70" t="s">
        <v>34</v>
      </c>
      <c r="C109" s="74" t="s">
        <v>14</v>
      </c>
      <c r="D109" s="75">
        <v>4</v>
      </c>
      <c r="E109" s="75"/>
      <c r="F109" s="145"/>
      <c r="G109" s="25"/>
    </row>
    <row r="110" spans="1:7" ht="15" customHeight="1" x14ac:dyDescent="0.2">
      <c r="A110" s="88" t="s">
        <v>112</v>
      </c>
      <c r="B110" s="81" t="s">
        <v>60</v>
      </c>
      <c r="C110" s="78" t="s">
        <v>14</v>
      </c>
      <c r="D110" s="82">
        <v>1</v>
      </c>
      <c r="E110" s="82"/>
      <c r="F110" s="145"/>
      <c r="G110" s="25"/>
    </row>
    <row r="111" spans="1:7" ht="15" customHeight="1" x14ac:dyDescent="0.2">
      <c r="A111" s="88" t="s">
        <v>113</v>
      </c>
      <c r="B111" s="70" t="s">
        <v>61</v>
      </c>
      <c r="C111" s="74" t="s">
        <v>62</v>
      </c>
      <c r="D111" s="75">
        <v>1</v>
      </c>
      <c r="E111" s="75"/>
      <c r="F111" s="145"/>
      <c r="G111" s="25"/>
    </row>
    <row r="112" spans="1:7" ht="15" customHeight="1" x14ac:dyDescent="0.2">
      <c r="A112" s="89" t="s">
        <v>114</v>
      </c>
      <c r="B112" s="70" t="s">
        <v>88</v>
      </c>
      <c r="C112" s="74" t="s">
        <v>10</v>
      </c>
      <c r="D112" s="90">
        <v>4</v>
      </c>
      <c r="E112" s="75"/>
      <c r="F112" s="145"/>
      <c r="G112" s="25"/>
    </row>
    <row r="113" spans="1:7" ht="21" customHeight="1" x14ac:dyDescent="0.2">
      <c r="A113" s="88" t="s">
        <v>115</v>
      </c>
      <c r="B113" s="70" t="s">
        <v>92</v>
      </c>
      <c r="C113" s="91" t="s">
        <v>93</v>
      </c>
      <c r="D113" s="92">
        <v>2</v>
      </c>
      <c r="E113" s="150"/>
      <c r="F113" s="145"/>
      <c r="G113" s="25"/>
    </row>
    <row r="114" spans="1:7" x14ac:dyDescent="0.2">
      <c r="A114" s="93"/>
      <c r="B114" s="94"/>
      <c r="C114" s="95"/>
      <c r="D114" s="96"/>
      <c r="E114" s="72"/>
      <c r="F114" s="148"/>
      <c r="G114" s="27"/>
    </row>
    <row r="115" spans="1:7" x14ac:dyDescent="0.2">
      <c r="A115" s="98"/>
      <c r="B115" s="66" t="s">
        <v>85</v>
      </c>
      <c r="C115" s="99"/>
      <c r="D115" s="100"/>
      <c r="E115" s="101"/>
      <c r="F115" s="147"/>
      <c r="G115" s="25"/>
    </row>
    <row r="116" spans="1:7" x14ac:dyDescent="0.2">
      <c r="A116" s="88" t="s">
        <v>116</v>
      </c>
      <c r="B116" s="70" t="s">
        <v>63</v>
      </c>
      <c r="C116" s="74" t="s">
        <v>7</v>
      </c>
      <c r="D116" s="75">
        <v>15</v>
      </c>
      <c r="E116" s="75"/>
      <c r="F116" s="145"/>
      <c r="G116" s="25"/>
    </row>
    <row r="117" spans="1:7" x14ac:dyDescent="0.2">
      <c r="A117" s="88" t="s">
        <v>117</v>
      </c>
      <c r="B117" s="70" t="s">
        <v>13</v>
      </c>
      <c r="C117" s="74" t="s">
        <v>7</v>
      </c>
      <c r="D117" s="75">
        <v>35</v>
      </c>
      <c r="E117" s="75"/>
      <c r="F117" s="145"/>
      <c r="G117" s="25"/>
    </row>
    <row r="118" spans="1:7" x14ac:dyDescent="0.2">
      <c r="A118" s="88" t="s">
        <v>118</v>
      </c>
      <c r="B118" s="70" t="s">
        <v>35</v>
      </c>
      <c r="C118" s="74" t="s">
        <v>7</v>
      </c>
      <c r="D118" s="75">
        <v>22</v>
      </c>
      <c r="E118" s="75"/>
      <c r="F118" s="145"/>
      <c r="G118" s="25"/>
    </row>
    <row r="119" spans="1:7" x14ac:dyDescent="0.2">
      <c r="A119" s="88" t="s">
        <v>119</v>
      </c>
      <c r="B119" s="70" t="s">
        <v>36</v>
      </c>
      <c r="C119" s="74" t="s">
        <v>7</v>
      </c>
      <c r="D119" s="75">
        <v>72</v>
      </c>
      <c r="E119" s="75"/>
      <c r="F119" s="145"/>
      <c r="G119" s="25"/>
    </row>
    <row r="120" spans="1:7" x14ac:dyDescent="0.2">
      <c r="A120" s="102"/>
      <c r="B120" s="96"/>
      <c r="C120" s="78"/>
      <c r="D120" s="82"/>
      <c r="E120" s="82"/>
      <c r="F120" s="146"/>
      <c r="G120" s="27"/>
    </row>
    <row r="121" spans="1:7" x14ac:dyDescent="0.2">
      <c r="A121" s="103"/>
      <c r="B121" s="104" t="s">
        <v>1</v>
      </c>
      <c r="C121" s="104"/>
      <c r="D121" s="49"/>
      <c r="E121" s="50"/>
      <c r="F121" s="147"/>
      <c r="G121" s="25"/>
    </row>
    <row r="122" spans="1:7" x14ac:dyDescent="0.2">
      <c r="A122" s="88" t="s">
        <v>120</v>
      </c>
      <c r="B122" s="70" t="s">
        <v>15</v>
      </c>
      <c r="C122" s="74" t="s">
        <v>12</v>
      </c>
      <c r="D122" s="75">
        <v>2</v>
      </c>
      <c r="E122" s="75"/>
      <c r="F122" s="145"/>
      <c r="G122" s="25"/>
    </row>
    <row r="123" spans="1:7" x14ac:dyDescent="0.2">
      <c r="A123" s="88" t="s">
        <v>121</v>
      </c>
      <c r="B123" s="70" t="s">
        <v>37</v>
      </c>
      <c r="C123" s="74" t="s">
        <v>12</v>
      </c>
      <c r="D123" s="75">
        <v>3</v>
      </c>
      <c r="E123" s="75"/>
      <c r="F123" s="145"/>
      <c r="G123" s="25"/>
    </row>
    <row r="124" spans="1:7" x14ac:dyDescent="0.2">
      <c r="A124" s="88" t="s">
        <v>122</v>
      </c>
      <c r="B124" s="70" t="s">
        <v>16</v>
      </c>
      <c r="C124" s="74" t="s">
        <v>14</v>
      </c>
      <c r="D124" s="75">
        <v>5</v>
      </c>
      <c r="E124" s="75"/>
      <c r="F124" s="145"/>
      <c r="G124" s="25"/>
    </row>
    <row r="125" spans="1:7" x14ac:dyDescent="0.2">
      <c r="A125" s="88" t="s">
        <v>123</v>
      </c>
      <c r="B125" s="70" t="s">
        <v>73</v>
      </c>
      <c r="C125" s="74" t="s">
        <v>14</v>
      </c>
      <c r="D125" s="75">
        <v>1</v>
      </c>
      <c r="E125" s="75"/>
      <c r="F125" s="145"/>
      <c r="G125" s="25"/>
    </row>
    <row r="126" spans="1:7" x14ac:dyDescent="0.2">
      <c r="A126" s="88" t="s">
        <v>124</v>
      </c>
      <c r="B126" s="70" t="s">
        <v>153</v>
      </c>
      <c r="C126" s="74" t="s">
        <v>14</v>
      </c>
      <c r="D126" s="75">
        <v>3</v>
      </c>
      <c r="E126" s="75"/>
      <c r="F126" s="145"/>
      <c r="G126" s="25"/>
    </row>
    <row r="127" spans="1:7" x14ac:dyDescent="0.2">
      <c r="A127" s="88" t="s">
        <v>125</v>
      </c>
      <c r="B127" s="70" t="s">
        <v>75</v>
      </c>
      <c r="C127" s="74" t="s">
        <v>14</v>
      </c>
      <c r="D127" s="75">
        <v>1</v>
      </c>
      <c r="E127" s="75"/>
      <c r="F127" s="145"/>
      <c r="G127" s="25"/>
    </row>
    <row r="128" spans="1:7" x14ac:dyDescent="0.2">
      <c r="A128" s="88" t="s">
        <v>126</v>
      </c>
      <c r="B128" s="70" t="s">
        <v>74</v>
      </c>
      <c r="C128" s="74" t="s">
        <v>14</v>
      </c>
      <c r="D128" s="75">
        <v>1</v>
      </c>
      <c r="E128" s="75"/>
      <c r="F128" s="145"/>
      <c r="G128" s="25"/>
    </row>
    <row r="129" spans="1:7" x14ac:dyDescent="0.2">
      <c r="A129" s="88" t="s">
        <v>127</v>
      </c>
      <c r="B129" s="70" t="s">
        <v>17</v>
      </c>
      <c r="C129" s="74" t="s">
        <v>14</v>
      </c>
      <c r="D129" s="75">
        <v>7</v>
      </c>
      <c r="E129" s="75"/>
      <c r="F129" s="145"/>
      <c r="G129" s="25"/>
    </row>
    <row r="130" spans="1:7" x14ac:dyDescent="0.2">
      <c r="A130" s="88" t="s">
        <v>127</v>
      </c>
      <c r="B130" s="70" t="s">
        <v>18</v>
      </c>
      <c r="C130" s="74" t="s">
        <v>14</v>
      </c>
      <c r="D130" s="75">
        <v>4</v>
      </c>
      <c r="E130" s="75"/>
      <c r="F130" s="145"/>
      <c r="G130" s="25"/>
    </row>
    <row r="131" spans="1:7" x14ac:dyDescent="0.2">
      <c r="A131" s="88" t="s">
        <v>128</v>
      </c>
      <c r="B131" s="70" t="s">
        <v>19</v>
      </c>
      <c r="C131" s="74" t="s">
        <v>14</v>
      </c>
      <c r="D131" s="75">
        <v>2</v>
      </c>
      <c r="E131" s="75"/>
      <c r="F131" s="145"/>
      <c r="G131" s="25"/>
    </row>
    <row r="132" spans="1:7" x14ac:dyDescent="0.2">
      <c r="A132" s="88" t="s">
        <v>129</v>
      </c>
      <c r="B132" s="70" t="s">
        <v>20</v>
      </c>
      <c r="C132" s="74" t="s">
        <v>14</v>
      </c>
      <c r="D132" s="75">
        <v>8</v>
      </c>
      <c r="E132" s="75"/>
      <c r="F132" s="145"/>
      <c r="G132" s="25"/>
    </row>
    <row r="133" spans="1:7" x14ac:dyDescent="0.2">
      <c r="A133" s="88" t="s">
        <v>130</v>
      </c>
      <c r="B133" s="70" t="s">
        <v>72</v>
      </c>
      <c r="C133" s="74" t="s">
        <v>14</v>
      </c>
      <c r="D133" s="75">
        <v>1</v>
      </c>
      <c r="E133" s="75"/>
      <c r="F133" s="145"/>
      <c r="G133" s="25"/>
    </row>
    <row r="134" spans="1:7" x14ac:dyDescent="0.2">
      <c r="A134" s="88" t="s">
        <v>131</v>
      </c>
      <c r="B134" s="70" t="s">
        <v>64</v>
      </c>
      <c r="C134" s="74" t="s">
        <v>14</v>
      </c>
      <c r="D134" s="75">
        <v>1</v>
      </c>
      <c r="E134" s="75"/>
      <c r="F134" s="145"/>
      <c r="G134" s="25"/>
    </row>
    <row r="135" spans="1:7" x14ac:dyDescent="0.2">
      <c r="A135" s="88" t="s">
        <v>132</v>
      </c>
      <c r="B135" s="70" t="s">
        <v>65</v>
      </c>
      <c r="C135" s="74" t="s">
        <v>14</v>
      </c>
      <c r="D135" s="75">
        <v>4</v>
      </c>
      <c r="E135" s="75"/>
      <c r="F135" s="145"/>
      <c r="G135" s="25"/>
    </row>
    <row r="136" spans="1:7" x14ac:dyDescent="0.2">
      <c r="A136" s="88" t="s">
        <v>133</v>
      </c>
      <c r="B136" s="70" t="s">
        <v>66</v>
      </c>
      <c r="C136" s="74" t="s">
        <v>14</v>
      </c>
      <c r="D136" s="75">
        <v>6</v>
      </c>
      <c r="E136" s="75"/>
      <c r="F136" s="145"/>
      <c r="G136" s="25"/>
    </row>
    <row r="137" spans="1:7" x14ac:dyDescent="0.2">
      <c r="A137" s="88" t="s">
        <v>134</v>
      </c>
      <c r="B137" s="70" t="s">
        <v>76</v>
      </c>
      <c r="C137" s="74" t="s">
        <v>14</v>
      </c>
      <c r="D137" s="75">
        <v>14</v>
      </c>
      <c r="E137" s="75"/>
      <c r="F137" s="145"/>
      <c r="G137" s="25"/>
    </row>
    <row r="138" spans="1:7" x14ac:dyDescent="0.2">
      <c r="A138" s="88" t="s">
        <v>135</v>
      </c>
      <c r="B138" s="70" t="s">
        <v>67</v>
      </c>
      <c r="C138" s="74" t="s">
        <v>14</v>
      </c>
      <c r="D138" s="75">
        <v>1</v>
      </c>
      <c r="E138" s="75"/>
      <c r="F138" s="145"/>
      <c r="G138" s="25"/>
    </row>
    <row r="139" spans="1:7" x14ac:dyDescent="0.2">
      <c r="A139" s="88" t="s">
        <v>136</v>
      </c>
      <c r="B139" s="70" t="s">
        <v>55</v>
      </c>
      <c r="C139" s="74" t="s">
        <v>14</v>
      </c>
      <c r="D139" s="75">
        <v>18</v>
      </c>
      <c r="E139" s="75"/>
      <c r="F139" s="145"/>
      <c r="G139" s="25"/>
    </row>
    <row r="140" spans="1:7" x14ac:dyDescent="0.2">
      <c r="A140" s="88" t="s">
        <v>137</v>
      </c>
      <c r="B140" s="70" t="s">
        <v>21</v>
      </c>
      <c r="C140" s="74" t="s">
        <v>14</v>
      </c>
      <c r="D140" s="75">
        <v>9</v>
      </c>
      <c r="E140" s="75"/>
      <c r="F140" s="145"/>
      <c r="G140" s="25"/>
    </row>
    <row r="141" spans="1:7" ht="12" customHeight="1" x14ac:dyDescent="0.2">
      <c r="A141" s="88" t="s">
        <v>138</v>
      </c>
      <c r="B141" s="70" t="s">
        <v>77</v>
      </c>
      <c r="C141" s="74" t="s">
        <v>14</v>
      </c>
      <c r="D141" s="75">
        <v>9</v>
      </c>
      <c r="E141" s="75"/>
      <c r="F141" s="145"/>
      <c r="G141" s="25"/>
    </row>
    <row r="142" spans="1:7" ht="12" customHeight="1" x14ac:dyDescent="0.2">
      <c r="A142" s="88" t="s">
        <v>139</v>
      </c>
      <c r="B142" s="70" t="s">
        <v>78</v>
      </c>
      <c r="C142" s="74" t="s">
        <v>14</v>
      </c>
      <c r="D142" s="75">
        <v>37</v>
      </c>
      <c r="E142" s="75"/>
      <c r="F142" s="145"/>
      <c r="G142" s="25"/>
    </row>
    <row r="143" spans="1:7" x14ac:dyDescent="0.2">
      <c r="A143" s="88" t="s">
        <v>140</v>
      </c>
      <c r="B143" s="70" t="s">
        <v>22</v>
      </c>
      <c r="C143" s="74" t="s">
        <v>14</v>
      </c>
      <c r="D143" s="75">
        <v>4</v>
      </c>
      <c r="E143" s="75"/>
      <c r="F143" s="145"/>
      <c r="G143" s="25"/>
    </row>
    <row r="144" spans="1:7" x14ac:dyDescent="0.2">
      <c r="A144" s="88" t="s">
        <v>141</v>
      </c>
      <c r="B144" s="70" t="s">
        <v>80</v>
      </c>
      <c r="C144" s="74" t="s">
        <v>7</v>
      </c>
      <c r="D144" s="75">
        <v>4</v>
      </c>
      <c r="E144" s="75"/>
      <c r="F144" s="145"/>
      <c r="G144" s="25"/>
    </row>
    <row r="145" spans="1:7" x14ac:dyDescent="0.2">
      <c r="A145" s="164"/>
      <c r="B145" s="70" t="s">
        <v>81</v>
      </c>
      <c r="C145" s="74" t="s">
        <v>62</v>
      </c>
      <c r="D145" s="75">
        <v>1</v>
      </c>
      <c r="E145" s="75"/>
      <c r="F145" s="145"/>
      <c r="G145" s="25"/>
    </row>
    <row r="146" spans="1:7" x14ac:dyDescent="0.2">
      <c r="A146" s="96"/>
      <c r="B146" s="94"/>
      <c r="C146" s="95"/>
      <c r="D146" s="72"/>
      <c r="E146" s="72"/>
      <c r="F146" s="97"/>
      <c r="G146" s="25"/>
    </row>
    <row r="147" spans="1:7" x14ac:dyDescent="0.2">
      <c r="A147" s="103"/>
      <c r="B147" s="104" t="s">
        <v>162</v>
      </c>
      <c r="C147" s="104"/>
      <c r="D147" s="49"/>
      <c r="E147" s="72"/>
      <c r="F147" s="97"/>
      <c r="G147" s="25"/>
    </row>
    <row r="148" spans="1:7" x14ac:dyDescent="0.2">
      <c r="A148" s="88"/>
      <c r="B148" s="70" t="s">
        <v>163</v>
      </c>
      <c r="C148" s="74" t="s">
        <v>12</v>
      </c>
      <c r="D148" s="75">
        <v>1</v>
      </c>
      <c r="E148" s="72"/>
      <c r="F148" s="97"/>
      <c r="G148" s="25"/>
    </row>
    <row r="149" spans="1:7" ht="13.5" x14ac:dyDescent="0.2">
      <c r="A149" s="88"/>
      <c r="B149" s="165" t="s">
        <v>164</v>
      </c>
      <c r="C149" s="74"/>
      <c r="D149" s="75"/>
      <c r="E149" s="72"/>
      <c r="F149" s="97"/>
      <c r="G149" s="25"/>
    </row>
    <row r="150" spans="1:7" ht="13.5" x14ac:dyDescent="0.2">
      <c r="A150" s="88"/>
      <c r="B150" s="166" t="s">
        <v>165</v>
      </c>
      <c r="C150" s="74"/>
      <c r="D150" s="75"/>
      <c r="E150" s="72"/>
      <c r="F150" s="97"/>
      <c r="G150" s="25"/>
    </row>
    <row r="151" spans="1:7" ht="13.5" x14ac:dyDescent="0.2">
      <c r="A151" s="102"/>
      <c r="B151" s="167"/>
      <c r="C151" s="78"/>
      <c r="D151" s="82"/>
      <c r="E151" s="72"/>
      <c r="F151" s="97"/>
      <c r="G151" s="25"/>
    </row>
    <row r="152" spans="1:7" x14ac:dyDescent="0.2">
      <c r="A152" s="69"/>
      <c r="B152" s="66" t="s">
        <v>2</v>
      </c>
      <c r="C152" s="66"/>
      <c r="D152" s="85"/>
      <c r="E152" s="72"/>
      <c r="F152" s="97"/>
      <c r="G152" s="25"/>
    </row>
    <row r="153" spans="1:7" x14ac:dyDescent="0.2">
      <c r="A153" s="88" t="s">
        <v>142</v>
      </c>
      <c r="B153" s="70" t="s">
        <v>90</v>
      </c>
      <c r="C153" s="74" t="s">
        <v>23</v>
      </c>
      <c r="D153" s="75">
        <v>50</v>
      </c>
      <c r="E153" s="72"/>
      <c r="F153" s="97"/>
      <c r="G153" s="25"/>
    </row>
    <row r="154" spans="1:7" x14ac:dyDescent="0.2">
      <c r="A154" s="102"/>
      <c r="B154" s="96"/>
      <c r="C154" s="95"/>
      <c r="D154" s="72"/>
      <c r="E154" s="72"/>
      <c r="F154" s="97"/>
      <c r="G154" s="25"/>
    </row>
    <row r="155" spans="1:7" x14ac:dyDescent="0.2">
      <c r="A155" s="69"/>
      <c r="B155" s="105" t="s">
        <v>3</v>
      </c>
      <c r="C155" s="105"/>
      <c r="D155" s="106"/>
      <c r="E155" s="72"/>
      <c r="F155" s="97"/>
      <c r="G155" s="25"/>
    </row>
    <row r="156" spans="1:7" x14ac:dyDescent="0.2">
      <c r="A156" s="88" t="s">
        <v>143</v>
      </c>
      <c r="B156" s="70" t="s">
        <v>24</v>
      </c>
      <c r="C156" s="74" t="s">
        <v>7</v>
      </c>
      <c r="D156" s="75">
        <v>59</v>
      </c>
      <c r="E156" s="176" t="s">
        <v>158</v>
      </c>
      <c r="F156" s="179"/>
      <c r="G156" s="25"/>
    </row>
    <row r="157" spans="1:7" x14ac:dyDescent="0.2">
      <c r="A157" s="88" t="s">
        <v>144</v>
      </c>
      <c r="B157" s="70" t="s">
        <v>25</v>
      </c>
      <c r="C157" s="74" t="s">
        <v>7</v>
      </c>
      <c r="D157" s="75">
        <v>59</v>
      </c>
      <c r="E157" s="171" t="s">
        <v>41</v>
      </c>
      <c r="F157" s="180"/>
      <c r="G157" s="25"/>
    </row>
    <row r="158" spans="1:7" x14ac:dyDescent="0.2">
      <c r="A158" s="88" t="s">
        <v>145</v>
      </c>
      <c r="B158" s="70" t="s">
        <v>26</v>
      </c>
      <c r="C158" s="74" t="s">
        <v>7</v>
      </c>
      <c r="D158" s="75">
        <v>59</v>
      </c>
      <c r="E158" s="127"/>
      <c r="F158" s="139" t="s">
        <v>42</v>
      </c>
      <c r="G158" s="25"/>
    </row>
    <row r="159" spans="1:7" x14ac:dyDescent="0.2">
      <c r="A159" s="103"/>
      <c r="B159" s="96"/>
      <c r="C159" s="95"/>
      <c r="D159" s="72"/>
      <c r="E159" s="39" t="s">
        <v>48</v>
      </c>
      <c r="F159" s="141" t="s">
        <v>49</v>
      </c>
      <c r="G159" s="25"/>
    </row>
    <row r="160" spans="1:7" x14ac:dyDescent="0.2">
      <c r="A160" s="116"/>
      <c r="B160" s="96"/>
      <c r="C160" s="95"/>
      <c r="D160" s="72"/>
      <c r="E160" s="151" t="s">
        <v>50</v>
      </c>
      <c r="F160" s="152" t="s">
        <v>50</v>
      </c>
      <c r="G160" s="25"/>
    </row>
    <row r="161" spans="1:7" x14ac:dyDescent="0.2">
      <c r="A161" s="96"/>
      <c r="B161" s="94"/>
      <c r="C161" s="95"/>
      <c r="D161" s="72"/>
      <c r="E161" s="72"/>
      <c r="F161" s="148"/>
      <c r="G161" s="25"/>
    </row>
    <row r="162" spans="1:7" x14ac:dyDescent="0.2">
      <c r="A162" s="107"/>
      <c r="B162" s="122">
        <f>B80</f>
        <v>0</v>
      </c>
      <c r="C162" s="123"/>
      <c r="D162" s="57"/>
      <c r="E162" s="86"/>
      <c r="F162" s="147"/>
      <c r="G162" s="27"/>
    </row>
    <row r="163" spans="1:7" x14ac:dyDescent="0.2">
      <c r="A163" s="62"/>
      <c r="B163" s="96" t="str">
        <f>B81</f>
        <v>Nová přípojka termální vody pro AQUACENTRUM Teplice</v>
      </c>
      <c r="C163" s="124"/>
      <c r="D163" s="59"/>
      <c r="E163" s="75"/>
      <c r="F163" s="145"/>
      <c r="G163" s="25"/>
    </row>
    <row r="164" spans="1:7" x14ac:dyDescent="0.2">
      <c r="A164" s="60"/>
      <c r="B164" s="125" t="str">
        <f>B82</f>
        <v>Strojní část úprava strojovny TČ</v>
      </c>
      <c r="C164" s="126"/>
      <c r="D164" s="61"/>
      <c r="E164" s="72"/>
      <c r="F164" s="148"/>
      <c r="G164" s="25"/>
    </row>
    <row r="165" spans="1:7" x14ac:dyDescent="0.2">
      <c r="A165" s="39" t="s">
        <v>44</v>
      </c>
      <c r="B165" s="96"/>
      <c r="C165" s="63"/>
      <c r="D165" s="59"/>
      <c r="E165" s="106"/>
      <c r="F165" s="147"/>
      <c r="G165" s="25"/>
    </row>
    <row r="166" spans="1:7" x14ac:dyDescent="0.2">
      <c r="A166" s="39"/>
      <c r="B166" s="58"/>
      <c r="C166" s="39" t="s">
        <v>46</v>
      </c>
      <c r="D166" s="39" t="s">
        <v>47</v>
      </c>
      <c r="E166" s="75"/>
      <c r="F166" s="145"/>
      <c r="G166" s="25"/>
    </row>
    <row r="167" spans="1:7" x14ac:dyDescent="0.2">
      <c r="A167" s="39"/>
      <c r="B167" s="40" t="s">
        <v>45</v>
      </c>
      <c r="C167" s="39"/>
      <c r="D167" s="39"/>
      <c r="E167" s="75"/>
      <c r="F167" s="145"/>
      <c r="G167" s="25"/>
    </row>
    <row r="168" spans="1:7" x14ac:dyDescent="0.2">
      <c r="A168" s="39"/>
      <c r="B168" s="40"/>
      <c r="C168" s="39"/>
      <c r="D168" s="39"/>
      <c r="E168" s="75"/>
      <c r="F168" s="145"/>
      <c r="G168" s="25"/>
    </row>
    <row r="169" spans="1:7" ht="12" customHeight="1" x14ac:dyDescent="0.2">
      <c r="A169" s="88" t="s">
        <v>146</v>
      </c>
      <c r="B169" s="108" t="s">
        <v>4</v>
      </c>
      <c r="C169" s="108"/>
      <c r="D169" s="109"/>
      <c r="E169" s="72"/>
      <c r="F169" s="148"/>
      <c r="G169" s="25"/>
    </row>
    <row r="170" spans="1:7" x14ac:dyDescent="0.2">
      <c r="A170" s="88" t="s">
        <v>147</v>
      </c>
      <c r="B170" s="70" t="s">
        <v>70</v>
      </c>
      <c r="C170" s="74" t="s">
        <v>28</v>
      </c>
      <c r="D170" s="75">
        <v>36</v>
      </c>
      <c r="E170" s="109"/>
      <c r="F170" s="149"/>
      <c r="G170" s="25"/>
    </row>
    <row r="171" spans="1:7" x14ac:dyDescent="0.2">
      <c r="A171" s="88" t="s">
        <v>148</v>
      </c>
      <c r="B171" s="70" t="s">
        <v>27</v>
      </c>
      <c r="C171" s="78" t="s">
        <v>28</v>
      </c>
      <c r="D171" s="82">
        <v>50</v>
      </c>
      <c r="E171" s="75"/>
      <c r="F171" s="145"/>
      <c r="G171" s="25"/>
    </row>
    <row r="172" spans="1:7" x14ac:dyDescent="0.2">
      <c r="A172" s="88" t="s">
        <v>149</v>
      </c>
      <c r="B172" s="70" t="s">
        <v>29</v>
      </c>
      <c r="C172" s="74" t="s">
        <v>28</v>
      </c>
      <c r="D172" s="75">
        <v>16</v>
      </c>
      <c r="E172" s="75"/>
      <c r="F172" s="145"/>
      <c r="G172" s="25"/>
    </row>
    <row r="173" spans="1:7" x14ac:dyDescent="0.2">
      <c r="A173" s="88" t="s">
        <v>150</v>
      </c>
      <c r="B173" s="70" t="s">
        <v>30</v>
      </c>
      <c r="C173" s="74" t="s">
        <v>28</v>
      </c>
      <c r="D173" s="75">
        <v>5</v>
      </c>
      <c r="E173" s="75"/>
      <c r="F173" s="145"/>
      <c r="G173" s="25"/>
    </row>
    <row r="174" spans="1:7" x14ac:dyDescent="0.2">
      <c r="A174" s="111"/>
      <c r="B174" s="42"/>
      <c r="C174" s="95"/>
      <c r="D174" s="72"/>
      <c r="E174" s="75"/>
      <c r="F174" s="145"/>
      <c r="G174" s="25"/>
    </row>
    <row r="175" spans="1:7" x14ac:dyDescent="0.2">
      <c r="A175" s="93"/>
      <c r="B175" s="112" t="s">
        <v>5</v>
      </c>
      <c r="C175" s="113"/>
      <c r="D175" s="114"/>
      <c r="E175" s="72"/>
      <c r="F175" s="148"/>
      <c r="G175" s="25"/>
    </row>
    <row r="176" spans="1:7" x14ac:dyDescent="0.2">
      <c r="A176" s="88" t="s">
        <v>151</v>
      </c>
      <c r="B176" s="70" t="s">
        <v>31</v>
      </c>
      <c r="C176" s="74" t="s">
        <v>28</v>
      </c>
      <c r="D176" s="75">
        <v>5</v>
      </c>
      <c r="E176" s="153"/>
      <c r="F176" s="154"/>
      <c r="G176" s="29"/>
    </row>
    <row r="177" spans="1:7" x14ac:dyDescent="0.2">
      <c r="A177" s="116"/>
      <c r="B177" s="96"/>
      <c r="C177" s="78"/>
      <c r="D177" s="82"/>
      <c r="E177" s="75"/>
      <c r="F177" s="145"/>
      <c r="G177" s="25"/>
    </row>
    <row r="178" spans="1:7" x14ac:dyDescent="0.2">
      <c r="A178" s="93"/>
      <c r="B178" s="112" t="s">
        <v>6</v>
      </c>
      <c r="C178" s="112"/>
      <c r="D178" s="117"/>
      <c r="E178" s="82"/>
      <c r="F178" s="146"/>
      <c r="G178" s="25"/>
    </row>
    <row r="179" spans="1:7" x14ac:dyDescent="0.2">
      <c r="A179" s="88" t="s">
        <v>152</v>
      </c>
      <c r="B179" s="70" t="s">
        <v>32</v>
      </c>
      <c r="C179" s="74" t="s">
        <v>62</v>
      </c>
      <c r="D179" s="75">
        <v>1</v>
      </c>
      <c r="E179" s="155"/>
      <c r="F179" s="156"/>
      <c r="G179" s="157"/>
    </row>
    <row r="180" spans="1:7" x14ac:dyDescent="0.2">
      <c r="A180" s="96"/>
      <c r="B180" s="96"/>
      <c r="C180" s="118"/>
      <c r="D180" s="119"/>
      <c r="E180" s="158"/>
      <c r="F180" s="159"/>
      <c r="G180" s="25"/>
    </row>
    <row r="181" spans="1:7" x14ac:dyDescent="0.2">
      <c r="A181" s="96"/>
      <c r="B181" s="121" t="s">
        <v>52</v>
      </c>
      <c r="C181" s="118"/>
      <c r="D181" s="119"/>
      <c r="E181" s="160"/>
      <c r="F181" s="161"/>
      <c r="G181" s="162"/>
    </row>
    <row r="190" spans="1:7" x14ac:dyDescent="0.2">
      <c r="C190" s="9"/>
      <c r="D190" s="9"/>
      <c r="E190" s="9"/>
    </row>
  </sheetData>
  <mergeCells count="14">
    <mergeCell ref="D36:E36"/>
    <mergeCell ref="D43:E43"/>
    <mergeCell ref="D44:E44"/>
    <mergeCell ref="E1:F1"/>
    <mergeCell ref="A2:B2"/>
    <mergeCell ref="E2:F2"/>
    <mergeCell ref="A1:B1"/>
    <mergeCell ref="B30:D30"/>
    <mergeCell ref="B32:D32"/>
    <mergeCell ref="E156:F156"/>
    <mergeCell ref="E157:F157"/>
    <mergeCell ref="D45:E45"/>
    <mergeCell ref="E81:F81"/>
    <mergeCell ref="E82:F82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&amp;C- 1 -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Rozpočet TČ</vt:lpstr>
      <vt:lpstr>Specifikace TČ</vt:lpstr>
      <vt:lpstr>'Rozpočet TČ'!Oblast_tisku</vt:lpstr>
      <vt:lpstr>'Specifikace TČ'!Oblast_tisku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HP-ENVY\HP</dc:creator>
  <cp:lastModifiedBy>Stolínová Petra</cp:lastModifiedBy>
  <cp:lastPrinted>2023-01-29T15:08:07Z</cp:lastPrinted>
  <dcterms:created xsi:type="dcterms:W3CDTF">2018-04-24T15:44:50Z</dcterms:created>
  <dcterms:modified xsi:type="dcterms:W3CDTF">2024-09-04T10:55:10Z</dcterms:modified>
</cp:coreProperties>
</file>