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H:\VEŘEJNÉ ZAKÁZKY\2025\"/>
    </mc:Choice>
  </mc:AlternateContent>
  <xr:revisionPtr revIDLastSave="0" documentId="13_ncr:1_{4D15FB90-8753-47E8-9EEC-CEA2B3606999}" xr6:coauthVersionLast="47" xr6:coauthVersionMax="47" xr10:uidLastSave="{00000000-0000-0000-0000-000000000000}"/>
  <bookViews>
    <workbookView xWindow="-120" yWindow="-120" windowWidth="29040" windowHeight="15840" xr2:uid="{00000000-000D-0000-FFFF-FFFF00000000}"/>
  </bookViews>
  <sheets>
    <sheet name="Nabídková cena" sheetId="1" r:id="rId1"/>
  </sheets>
  <definedNames>
    <definedName name="_Hlk202942392" localSheetId="0">'Nabídková cena'!$A$290</definedName>
    <definedName name="_Hlk202948707" localSheetId="0">'Nabídková cena'!$A$383</definedName>
    <definedName name="_xlnm.Print_Area" localSheetId="0">'Nabídková cena'!$A$1:$H$686</definedName>
    <definedName name="Z_794F697B_6EBC_4075_A7FA_02BE0A49C254_.wvu.Cols" localSheetId="0" hidden="1">'Nabídková cena'!#REF!</definedName>
  </definedNames>
  <calcPr calcId="191029"/>
  <customWorkbookViews>
    <customWorkbookView name="markova - vlastní zobrazení" guid="{794F697B-6EBC-4075-A7FA-02BE0A49C254}" mergeInterval="0" personalView="1" maximized="1" windowWidth="1276" windowHeight="844" activeSheetId="1"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668" i="1" l="1"/>
  <c r="H669" i="1" s="1"/>
  <c r="F685" i="1" s="1"/>
  <c r="G668" i="1"/>
  <c r="G669" i="1" s="1"/>
  <c r="D685" i="1" s="1"/>
  <c r="H658" i="1"/>
  <c r="H657" i="1"/>
  <c r="H656" i="1"/>
  <c r="H659" i="1" s="1"/>
  <c r="G658" i="1"/>
  <c r="G657" i="1"/>
  <c r="G656" i="1"/>
  <c r="E649" i="1"/>
  <c r="E648" i="1"/>
  <c r="E647" i="1"/>
  <c r="E646" i="1"/>
  <c r="E650" i="1" s="1"/>
  <c r="E645" i="1"/>
  <c r="D649" i="1"/>
  <c r="D648" i="1"/>
  <c r="D647" i="1"/>
  <c r="D646" i="1"/>
  <c r="D645" i="1"/>
  <c r="D639" i="1"/>
  <c r="H637" i="1" s="1"/>
  <c r="H640" i="1" s="1"/>
  <c r="C639" i="1"/>
  <c r="G637" i="1" s="1"/>
  <c r="G640" i="1" s="1"/>
  <c r="H631" i="1"/>
  <c r="H630" i="1"/>
  <c r="H629" i="1"/>
  <c r="H628" i="1"/>
  <c r="H627" i="1"/>
  <c r="H626" i="1"/>
  <c r="H625" i="1"/>
  <c r="H624" i="1"/>
  <c r="H623" i="1"/>
  <c r="H622" i="1"/>
  <c r="H621" i="1"/>
  <c r="H620" i="1"/>
  <c r="H619" i="1"/>
  <c r="H618" i="1"/>
  <c r="H617" i="1"/>
  <c r="H616" i="1"/>
  <c r="H615" i="1"/>
  <c r="H632" i="1" s="1"/>
  <c r="H614" i="1"/>
  <c r="G631" i="1"/>
  <c r="G630" i="1"/>
  <c r="G629" i="1"/>
  <c r="G628" i="1"/>
  <c r="G627" i="1"/>
  <c r="G626" i="1"/>
  <c r="G625" i="1"/>
  <c r="G624" i="1"/>
  <c r="G623" i="1"/>
  <c r="G622" i="1"/>
  <c r="G621" i="1"/>
  <c r="G620" i="1"/>
  <c r="G619" i="1"/>
  <c r="G618" i="1"/>
  <c r="G617" i="1"/>
  <c r="G616" i="1"/>
  <c r="G615" i="1"/>
  <c r="G614" i="1"/>
  <c r="H607" i="1"/>
  <c r="H608" i="1" s="1"/>
  <c r="G607" i="1"/>
  <c r="G608" i="1" s="1"/>
  <c r="H589" i="1"/>
  <c r="G589" i="1"/>
  <c r="H588" i="1"/>
  <c r="H590" i="1" s="1"/>
  <c r="G588" i="1"/>
  <c r="G590" i="1" s="1"/>
  <c r="H581" i="1"/>
  <c r="H582" i="1" s="1"/>
  <c r="H580" i="1"/>
  <c r="G581" i="1"/>
  <c r="G580" i="1"/>
  <c r="D573" i="1"/>
  <c r="C573" i="1"/>
  <c r="H571" i="1"/>
  <c r="H574" i="1" s="1"/>
  <c r="G571" i="1"/>
  <c r="G574" i="1" s="1"/>
  <c r="D554" i="1"/>
  <c r="H552" i="1" s="1"/>
  <c r="H555" i="1" s="1"/>
  <c r="C554" i="1"/>
  <c r="G552" i="1" s="1"/>
  <c r="G555" i="1" s="1"/>
  <c r="H545" i="1"/>
  <c r="G545" i="1"/>
  <c r="H544" i="1"/>
  <c r="H546" i="1" s="1"/>
  <c r="G544" i="1"/>
  <c r="G546" i="1" s="1"/>
  <c r="G537" i="1"/>
  <c r="F537" i="1"/>
  <c r="G536" i="1"/>
  <c r="F536" i="1"/>
  <c r="G535" i="1"/>
  <c r="F535" i="1"/>
  <c r="G534" i="1"/>
  <c r="F534" i="1"/>
  <c r="G533" i="1"/>
  <c r="G538" i="1" s="1"/>
  <c r="F533" i="1"/>
  <c r="F538" i="1" s="1"/>
  <c r="G526" i="1"/>
  <c r="F526" i="1"/>
  <c r="G525" i="1"/>
  <c r="F525" i="1"/>
  <c r="G524" i="1"/>
  <c r="F524" i="1"/>
  <c r="G523" i="1"/>
  <c r="G527" i="1" s="1"/>
  <c r="F523" i="1"/>
  <c r="F527" i="1" s="1"/>
  <c r="D513" i="1"/>
  <c r="C513" i="1"/>
  <c r="D510" i="1"/>
  <c r="H508" i="1" s="1"/>
  <c r="C510" i="1"/>
  <c r="G508" i="1" s="1"/>
  <c r="H511" i="1"/>
  <c r="G511" i="1"/>
  <c r="H503" i="1"/>
  <c r="H502" i="1"/>
  <c r="G503" i="1"/>
  <c r="G502" i="1"/>
  <c r="G504" i="1" s="1"/>
  <c r="H497" i="1"/>
  <c r="H498" i="1" s="1"/>
  <c r="G497" i="1"/>
  <c r="G498" i="1" s="1"/>
  <c r="G489" i="1"/>
  <c r="G490" i="1" s="1"/>
  <c r="F489" i="1"/>
  <c r="F490" i="1" s="1"/>
  <c r="E483" i="1"/>
  <c r="H480" i="1" s="1"/>
  <c r="D483" i="1"/>
  <c r="G480" i="1" s="1"/>
  <c r="E479" i="1"/>
  <c r="H476" i="1" s="1"/>
  <c r="D479" i="1"/>
  <c r="G476" i="1" s="1"/>
  <c r="E475" i="1"/>
  <c r="H472" i="1" s="1"/>
  <c r="D475" i="1"/>
  <c r="G472" i="1" s="1"/>
  <c r="E471" i="1"/>
  <c r="H468" i="1" s="1"/>
  <c r="D471" i="1"/>
  <c r="G468" i="1" s="1"/>
  <c r="E467" i="1"/>
  <c r="H464" i="1" s="1"/>
  <c r="D467" i="1"/>
  <c r="G464" i="1" s="1"/>
  <c r="E463" i="1"/>
  <c r="H460" i="1" s="1"/>
  <c r="H484" i="1" s="1"/>
  <c r="D463" i="1"/>
  <c r="G460" i="1" s="1"/>
  <c r="G484" i="1" s="1"/>
  <c r="D450" i="1"/>
  <c r="H448" i="1" s="1"/>
  <c r="C450" i="1"/>
  <c r="G448" i="1" s="1"/>
  <c r="D447" i="1"/>
  <c r="H445" i="1" s="1"/>
  <c r="H451" i="1" s="1"/>
  <c r="C447" i="1"/>
  <c r="G445" i="1" s="1"/>
  <c r="G451" i="1" s="1"/>
  <c r="H440" i="1"/>
  <c r="H439" i="1"/>
  <c r="G440" i="1"/>
  <c r="G439" i="1"/>
  <c r="H434" i="1"/>
  <c r="G434" i="1"/>
  <c r="H435" i="1"/>
  <c r="G435" i="1"/>
  <c r="E424" i="1"/>
  <c r="D424" i="1"/>
  <c r="E420" i="1"/>
  <c r="D420" i="1"/>
  <c r="E416" i="1"/>
  <c r="D416" i="1"/>
  <c r="E412" i="1"/>
  <c r="D412" i="1"/>
  <c r="E408" i="1"/>
  <c r="D408" i="1"/>
  <c r="E404" i="1"/>
  <c r="D404" i="1"/>
  <c r="E400" i="1"/>
  <c r="D400" i="1"/>
  <c r="E396" i="1"/>
  <c r="D396" i="1"/>
  <c r="G393" i="1" s="1"/>
  <c r="E392" i="1"/>
  <c r="D392" i="1"/>
  <c r="H421" i="1"/>
  <c r="G421" i="1"/>
  <c r="H417" i="1"/>
  <c r="G417" i="1"/>
  <c r="H413" i="1"/>
  <c r="G413" i="1"/>
  <c r="H409" i="1"/>
  <c r="G409" i="1"/>
  <c r="H405" i="1"/>
  <c r="G405" i="1"/>
  <c r="H401" i="1"/>
  <c r="G401" i="1"/>
  <c r="H397" i="1"/>
  <c r="G397" i="1"/>
  <c r="H393" i="1"/>
  <c r="H389" i="1"/>
  <c r="H379" i="1"/>
  <c r="G379" i="1"/>
  <c r="H378" i="1"/>
  <c r="G378" i="1"/>
  <c r="H377" i="1"/>
  <c r="G377" i="1"/>
  <c r="H376" i="1"/>
  <c r="G376" i="1"/>
  <c r="H375" i="1"/>
  <c r="G375" i="1"/>
  <c r="H374" i="1"/>
  <c r="G374" i="1"/>
  <c r="H373" i="1"/>
  <c r="G373" i="1"/>
  <c r="H372" i="1"/>
  <c r="G372" i="1"/>
  <c r="H371" i="1"/>
  <c r="G371" i="1"/>
  <c r="H370" i="1"/>
  <c r="G370" i="1"/>
  <c r="H369" i="1"/>
  <c r="H380" i="1" s="1"/>
  <c r="G369" i="1"/>
  <c r="G380" i="1" s="1"/>
  <c r="H364" i="1"/>
  <c r="H363" i="1"/>
  <c r="H362" i="1"/>
  <c r="H361" i="1"/>
  <c r="G364" i="1"/>
  <c r="G363" i="1"/>
  <c r="G362" i="1"/>
  <c r="G361" i="1"/>
  <c r="G365" i="1" s="1"/>
  <c r="G347" i="1"/>
  <c r="F347" i="1"/>
  <c r="G346" i="1"/>
  <c r="F346" i="1"/>
  <c r="G345" i="1"/>
  <c r="G348" i="1" s="1"/>
  <c r="F345" i="1"/>
  <c r="F348" i="1" s="1"/>
  <c r="H339" i="1"/>
  <c r="G339" i="1"/>
  <c r="H338" i="1"/>
  <c r="G338" i="1"/>
  <c r="H337" i="1"/>
  <c r="G337" i="1"/>
  <c r="H336" i="1"/>
  <c r="G336" i="1"/>
  <c r="H335" i="1"/>
  <c r="G335" i="1"/>
  <c r="H334" i="1"/>
  <c r="G334" i="1"/>
  <c r="H333" i="1"/>
  <c r="G333" i="1"/>
  <c r="H332" i="1"/>
  <c r="G332" i="1"/>
  <c r="H331" i="1"/>
  <c r="G331" i="1"/>
  <c r="H330" i="1"/>
  <c r="G330" i="1"/>
  <c r="H329" i="1"/>
  <c r="G329" i="1"/>
  <c r="H328" i="1"/>
  <c r="G328" i="1"/>
  <c r="H327" i="1"/>
  <c r="G327" i="1"/>
  <c r="H326" i="1"/>
  <c r="G326" i="1"/>
  <c r="H325" i="1"/>
  <c r="G325" i="1"/>
  <c r="H324" i="1"/>
  <c r="G324" i="1"/>
  <c r="H323" i="1"/>
  <c r="G323" i="1"/>
  <c r="H322" i="1"/>
  <c r="G322" i="1"/>
  <c r="H321" i="1"/>
  <c r="G321" i="1"/>
  <c r="H320" i="1"/>
  <c r="G320" i="1"/>
  <c r="H319" i="1"/>
  <c r="G319" i="1"/>
  <c r="H318" i="1"/>
  <c r="G318" i="1"/>
  <c r="H317" i="1"/>
  <c r="G317" i="1"/>
  <c r="H316" i="1"/>
  <c r="G316" i="1"/>
  <c r="H315" i="1"/>
  <c r="G315" i="1"/>
  <c r="H314" i="1"/>
  <c r="G314" i="1"/>
  <c r="H313" i="1"/>
  <c r="G313" i="1"/>
  <c r="H312" i="1"/>
  <c r="G312" i="1"/>
  <c r="H311" i="1"/>
  <c r="G311" i="1"/>
  <c r="H310" i="1"/>
  <c r="G310" i="1"/>
  <c r="H309" i="1"/>
  <c r="G309" i="1"/>
  <c r="H308" i="1"/>
  <c r="G308" i="1"/>
  <c r="H307" i="1"/>
  <c r="H340" i="1" s="1"/>
  <c r="G307" i="1"/>
  <c r="G340" i="1" s="1"/>
  <c r="G300" i="1"/>
  <c r="F300" i="1"/>
  <c r="G299" i="1"/>
  <c r="F299" i="1"/>
  <c r="G298" i="1"/>
  <c r="F298" i="1"/>
  <c r="G297" i="1"/>
  <c r="F297" i="1"/>
  <c r="G296" i="1"/>
  <c r="G301" i="1" s="1"/>
  <c r="F296" i="1"/>
  <c r="F301" i="1" s="1"/>
  <c r="G261" i="1"/>
  <c r="F261" i="1"/>
  <c r="G260" i="1"/>
  <c r="G262" i="1" s="1"/>
  <c r="F260" i="1"/>
  <c r="F262" i="1" s="1"/>
  <c r="E222" i="1"/>
  <c r="D222" i="1"/>
  <c r="E219" i="1"/>
  <c r="D219" i="1"/>
  <c r="E216" i="1"/>
  <c r="D216" i="1"/>
  <c r="E213" i="1"/>
  <c r="D213" i="1"/>
  <c r="E210" i="1"/>
  <c r="D210" i="1"/>
  <c r="E207" i="1"/>
  <c r="D207" i="1"/>
  <c r="E204" i="1"/>
  <c r="H202" i="1" s="1"/>
  <c r="D204" i="1"/>
  <c r="G202" i="1" s="1"/>
  <c r="E201" i="1"/>
  <c r="H199" i="1" s="1"/>
  <c r="D201" i="1"/>
  <c r="G199" i="1" s="1"/>
  <c r="E198" i="1"/>
  <c r="D198" i="1"/>
  <c r="E195" i="1"/>
  <c r="D195" i="1"/>
  <c r="G193" i="1" s="1"/>
  <c r="E192" i="1"/>
  <c r="H190" i="1" s="1"/>
  <c r="D192" i="1"/>
  <c r="G190" i="1" s="1"/>
  <c r="E189" i="1"/>
  <c r="H187" i="1" s="1"/>
  <c r="D189" i="1"/>
  <c r="G187" i="1" s="1"/>
  <c r="E186" i="1"/>
  <c r="H184" i="1" s="1"/>
  <c r="D186" i="1"/>
  <c r="G184" i="1" s="1"/>
  <c r="E183" i="1"/>
  <c r="H181" i="1" s="1"/>
  <c r="D183" i="1"/>
  <c r="G181" i="1" s="1"/>
  <c r="E180" i="1"/>
  <c r="H178" i="1" s="1"/>
  <c r="D180" i="1"/>
  <c r="G178" i="1" s="1"/>
  <c r="E177" i="1"/>
  <c r="H175" i="1" s="1"/>
  <c r="D177" i="1"/>
  <c r="G175" i="1" s="1"/>
  <c r="E174" i="1"/>
  <c r="H172" i="1" s="1"/>
  <c r="D174" i="1"/>
  <c r="G172" i="1" s="1"/>
  <c r="H162" i="1"/>
  <c r="H161" i="1"/>
  <c r="H160" i="1"/>
  <c r="G162" i="1"/>
  <c r="G161" i="1"/>
  <c r="G160" i="1"/>
  <c r="G163" i="1" s="1"/>
  <c r="H153" i="1"/>
  <c r="H152" i="1"/>
  <c r="H151" i="1"/>
  <c r="H150" i="1"/>
  <c r="G153" i="1"/>
  <c r="G152" i="1"/>
  <c r="G151" i="1"/>
  <c r="G150" i="1"/>
  <c r="G154" i="1" s="1"/>
  <c r="H143" i="1"/>
  <c r="G143" i="1"/>
  <c r="H142" i="1"/>
  <c r="G142" i="1"/>
  <c r="H141" i="1"/>
  <c r="G141" i="1"/>
  <c r="H140" i="1"/>
  <c r="G140" i="1"/>
  <c r="H139" i="1"/>
  <c r="G139" i="1"/>
  <c r="H138" i="1"/>
  <c r="G138" i="1"/>
  <c r="H136" i="1"/>
  <c r="G136" i="1"/>
  <c r="G135" i="1"/>
  <c r="H125" i="1"/>
  <c r="H124" i="1"/>
  <c r="H123" i="1"/>
  <c r="G125" i="1"/>
  <c r="G124" i="1"/>
  <c r="G126" i="1" s="1"/>
  <c r="G123" i="1"/>
  <c r="H113" i="1"/>
  <c r="G113" i="1"/>
  <c r="H112" i="1"/>
  <c r="G112" i="1"/>
  <c r="H111" i="1"/>
  <c r="G111" i="1"/>
  <c r="G114" i="1" s="1"/>
  <c r="H106" i="1"/>
  <c r="H105" i="1"/>
  <c r="H104" i="1"/>
  <c r="H107" i="1" s="1"/>
  <c r="G106" i="1"/>
  <c r="G105" i="1"/>
  <c r="G104" i="1"/>
  <c r="H99" i="1"/>
  <c r="G99" i="1"/>
  <c r="H98" i="1"/>
  <c r="H100" i="1" s="1"/>
  <c r="G98" i="1"/>
  <c r="G100" i="1" s="1"/>
  <c r="H355" i="1"/>
  <c r="G356" i="1"/>
  <c r="G355" i="1"/>
  <c r="H425" i="1" l="1"/>
  <c r="G357" i="1"/>
  <c r="H154" i="1"/>
  <c r="H163" i="1"/>
  <c r="G582" i="1"/>
  <c r="G632" i="1"/>
  <c r="G659" i="1"/>
  <c r="D650" i="1"/>
  <c r="H114" i="1"/>
  <c r="G107" i="1"/>
  <c r="H126" i="1"/>
  <c r="H365" i="1"/>
  <c r="H504" i="1"/>
  <c r="G514" i="1"/>
  <c r="H514" i="1"/>
  <c r="F682" i="1" s="1"/>
  <c r="H597" i="1"/>
  <c r="G597" i="1"/>
  <c r="H596" i="1"/>
  <c r="G596" i="1"/>
  <c r="G598" i="1" s="1"/>
  <c r="H598" i="1" l="1"/>
  <c r="D684" i="1"/>
  <c r="F684" i="1"/>
  <c r="E564" i="1"/>
  <c r="D564" i="1"/>
  <c r="E563" i="1"/>
  <c r="E562" i="1"/>
  <c r="E561" i="1"/>
  <c r="E560" i="1"/>
  <c r="D563" i="1"/>
  <c r="D562" i="1"/>
  <c r="D561" i="1"/>
  <c r="D560" i="1"/>
  <c r="D565" i="1" l="1"/>
  <c r="D683" i="1" s="1"/>
  <c r="E565" i="1"/>
  <c r="F683" i="1" s="1"/>
  <c r="H356" i="1" l="1"/>
  <c r="H357" i="1" s="1"/>
  <c r="H276" i="1"/>
  <c r="H277" i="1" s="1"/>
  <c r="G276" i="1"/>
  <c r="G277" i="1" s="1"/>
  <c r="G269" i="1"/>
  <c r="F269" i="1"/>
  <c r="G268" i="1"/>
  <c r="F268" i="1"/>
  <c r="G267" i="1"/>
  <c r="F267" i="1"/>
  <c r="G245" i="1"/>
  <c r="G246" i="1"/>
  <c r="G249" i="1"/>
  <c r="F238" i="1"/>
  <c r="F246" i="1"/>
  <c r="F245" i="1"/>
  <c r="F239" i="1"/>
  <c r="G241" i="1"/>
  <c r="F241" i="1"/>
  <c r="G240" i="1"/>
  <c r="F240" i="1"/>
  <c r="G239" i="1"/>
  <c r="G238" i="1"/>
  <c r="G250" i="1"/>
  <c r="G248" i="1"/>
  <c r="G247" i="1"/>
  <c r="G244" i="1"/>
  <c r="G243" i="1"/>
  <c r="G242" i="1"/>
  <c r="G237" i="1"/>
  <c r="G236" i="1"/>
  <c r="G235" i="1"/>
  <c r="G234" i="1"/>
  <c r="F250" i="1"/>
  <c r="F249" i="1"/>
  <c r="F248" i="1"/>
  <c r="F247" i="1"/>
  <c r="F244" i="1"/>
  <c r="F243" i="1"/>
  <c r="F242" i="1"/>
  <c r="F237" i="1"/>
  <c r="F236" i="1"/>
  <c r="F235" i="1"/>
  <c r="F234" i="1"/>
  <c r="G233" i="1"/>
  <c r="F233" i="1"/>
  <c r="D682" i="1" l="1"/>
  <c r="H441" i="1"/>
  <c r="G441" i="1"/>
  <c r="F270" i="1"/>
  <c r="G270" i="1"/>
  <c r="H208" i="1"/>
  <c r="G208" i="1"/>
  <c r="G286" i="1" l="1"/>
  <c r="G285" i="1"/>
  <c r="G284" i="1"/>
  <c r="G283" i="1"/>
  <c r="G282" i="1"/>
  <c r="G287" i="1" l="1"/>
  <c r="F679" i="1" s="1"/>
  <c r="F286" i="1"/>
  <c r="F285" i="1"/>
  <c r="F284" i="1"/>
  <c r="F283" i="1"/>
  <c r="F282" i="1"/>
  <c r="H137" i="1"/>
  <c r="H135" i="1"/>
  <c r="G137" i="1"/>
  <c r="G144" i="1" s="1"/>
  <c r="G90" i="1"/>
  <c r="F90" i="1"/>
  <c r="G89" i="1"/>
  <c r="F89" i="1"/>
  <c r="G88" i="1"/>
  <c r="F88" i="1"/>
  <c r="G87" i="1"/>
  <c r="F87" i="1"/>
  <c r="G86" i="1"/>
  <c r="F86" i="1"/>
  <c r="H144" i="1" l="1"/>
  <c r="F677" i="1" s="1"/>
  <c r="F287" i="1"/>
  <c r="D679" i="1" s="1"/>
  <c r="D677" i="1"/>
  <c r="D676" i="1"/>
  <c r="F676" i="1"/>
  <c r="F91" i="1"/>
  <c r="G91" i="1"/>
  <c r="E61" i="1"/>
  <c r="H59" i="1" s="1"/>
  <c r="D61" i="1"/>
  <c r="G59" i="1" s="1"/>
  <c r="E58" i="1"/>
  <c r="H56" i="1" s="1"/>
  <c r="D58" i="1"/>
  <c r="G56" i="1" s="1"/>
  <c r="E55" i="1"/>
  <c r="H53" i="1" s="1"/>
  <c r="E52" i="1"/>
  <c r="H50" i="1" s="1"/>
  <c r="D55" i="1"/>
  <c r="G53" i="1" s="1"/>
  <c r="D52" i="1"/>
  <c r="G50" i="1" s="1"/>
  <c r="E46" i="1"/>
  <c r="H44" i="1" s="1"/>
  <c r="D46" i="1"/>
  <c r="G44" i="1" s="1"/>
  <c r="E43" i="1"/>
  <c r="H41" i="1" s="1"/>
  <c r="D43" i="1"/>
  <c r="G41" i="1" s="1"/>
  <c r="D37" i="1" l="1"/>
  <c r="G35" i="1" s="1"/>
  <c r="D680" i="1" l="1"/>
  <c r="F680" i="1" l="1"/>
  <c r="H220" i="1"/>
  <c r="G220" i="1"/>
  <c r="H196" i="1"/>
  <c r="G196" i="1"/>
  <c r="E67" i="1"/>
  <c r="H65" i="1" s="1"/>
  <c r="D67" i="1"/>
  <c r="G65" i="1" s="1"/>
  <c r="E64" i="1"/>
  <c r="H62" i="1" s="1"/>
  <c r="D64" i="1"/>
  <c r="G62" i="1" s="1"/>
  <c r="E49" i="1"/>
  <c r="H47" i="1" s="1"/>
  <c r="D49" i="1"/>
  <c r="G47" i="1" s="1"/>
  <c r="E37" i="1"/>
  <c r="H35" i="1" s="1"/>
  <c r="D40" i="1"/>
  <c r="G38" i="1" s="1"/>
  <c r="E40" i="1"/>
  <c r="H38" i="1" s="1"/>
  <c r="D70" i="1"/>
  <c r="G68" i="1" s="1"/>
  <c r="E70" i="1"/>
  <c r="H68" i="1" s="1"/>
  <c r="D73" i="1"/>
  <c r="G71" i="1" s="1"/>
  <c r="E73" i="1"/>
  <c r="H71" i="1" s="1"/>
  <c r="D76" i="1"/>
  <c r="G74" i="1" s="1"/>
  <c r="E76" i="1"/>
  <c r="H74" i="1" s="1"/>
  <c r="D79" i="1"/>
  <c r="G77" i="1" s="1"/>
  <c r="E79" i="1"/>
  <c r="H77" i="1" s="1"/>
  <c r="H193" i="1"/>
  <c r="G205" i="1"/>
  <c r="H205" i="1"/>
  <c r="G211" i="1"/>
  <c r="H211" i="1"/>
  <c r="H214" i="1"/>
  <c r="G217" i="1"/>
  <c r="H217" i="1"/>
  <c r="G389" i="1"/>
  <c r="G425" i="1" s="1"/>
  <c r="H80" i="1" l="1"/>
  <c r="F675" i="1" s="1"/>
  <c r="H223" i="1"/>
  <c r="G80" i="1"/>
  <c r="D675" i="1" s="1"/>
  <c r="D681" i="1"/>
  <c r="F251" i="1"/>
  <c r="G251" i="1"/>
  <c r="F681" i="1"/>
  <c r="G214" i="1"/>
  <c r="G223" i="1" s="1"/>
  <c r="F678" i="1" l="1"/>
  <c r="F686" i="1" s="1"/>
  <c r="D678" i="1"/>
  <c r="D686" i="1" s="1"/>
</calcChain>
</file>

<file path=xl/sharedStrings.xml><?xml version="1.0" encoding="utf-8"?>
<sst xmlns="http://schemas.openxmlformats.org/spreadsheetml/2006/main" count="1048" uniqueCount="389">
  <si>
    <t>typ nádoby</t>
  </si>
  <si>
    <t>četnost svozu</t>
  </si>
  <si>
    <t>1x týdně</t>
  </si>
  <si>
    <t>1x za 14 dní</t>
  </si>
  <si>
    <t>2x týdně</t>
  </si>
  <si>
    <t>3x týdně</t>
  </si>
  <si>
    <t>typ kontejneru</t>
  </si>
  <si>
    <t>3x  týdně</t>
  </si>
  <si>
    <t>5x týdně</t>
  </si>
  <si>
    <t>1x měsíčně</t>
  </si>
  <si>
    <t xml:space="preserve">Pokyny ke zpracování cenové nabídky, která bude předmětem hodnocení: </t>
  </si>
  <si>
    <t>typ nádob</t>
  </si>
  <si>
    <t>četnost svozu nádob</t>
  </si>
  <si>
    <t>k zadávací dokumentaci pro veřejnou zakázku:</t>
  </si>
  <si>
    <t xml:space="preserve">Způsob zpracování nabídkové ceny za plnění předmětu veřejné zakázky </t>
  </si>
  <si>
    <t>- vyplněna musí být všechna takto označená políčka a to dle pokynů nad a přímo v tabulkách</t>
  </si>
  <si>
    <t>částka bez DPH</t>
  </si>
  <si>
    <t>CELKOVÁ NABÍDKOVÁ CENA</t>
  </si>
  <si>
    <t>6x týdně</t>
  </si>
  <si>
    <t>katalogové číslo odpadu</t>
  </si>
  <si>
    <t>kategorie odpadu</t>
  </si>
  <si>
    <t>N</t>
  </si>
  <si>
    <t>O</t>
  </si>
  <si>
    <t>O/N</t>
  </si>
  <si>
    <t>typ A</t>
  </si>
  <si>
    <t>typ B</t>
  </si>
  <si>
    <t>typ C</t>
  </si>
  <si>
    <t>typ D</t>
  </si>
  <si>
    <t>Pronájem nádoby</t>
  </si>
  <si>
    <t>Odstranění odpadu</t>
  </si>
  <si>
    <t>Svoz odpadu</t>
  </si>
  <si>
    <t>Celkem</t>
  </si>
  <si>
    <t>bez DPH</t>
  </si>
  <si>
    <t>včetně DPH</t>
  </si>
  <si>
    <t>Položka</t>
  </si>
  <si>
    <t>cena bez DPH</t>
  </si>
  <si>
    <t>cena včetně DPH</t>
  </si>
  <si>
    <t>cena za 1 tunu odpadu</t>
  </si>
  <si>
    <t>1 ks</t>
  </si>
  <si>
    <t xml:space="preserve">120 litrů </t>
  </si>
  <si>
    <t>240 litrů</t>
  </si>
  <si>
    <t>660 litrů</t>
  </si>
  <si>
    <t xml:space="preserve">770 litrů </t>
  </si>
  <si>
    <t xml:space="preserve">1.100 litrů </t>
  </si>
  <si>
    <t>počet nádob</t>
  </si>
  <si>
    <t xml:space="preserve">množství odpadu v tunách za rok </t>
  </si>
  <si>
    <t>počet ks</t>
  </si>
  <si>
    <t>1.100 litrů</t>
  </si>
  <si>
    <t>120 litrů</t>
  </si>
  <si>
    <t>770 litrů</t>
  </si>
  <si>
    <t>Počet ks</t>
  </si>
  <si>
    <t>cena za odstranění 1 t odpadu kat.č. 20 03 01</t>
  </si>
  <si>
    <t>- takto označená šedá políčka (ani žádná jiná) nevyplňujte, obsahují předdefinované vzorce, dle kterých se výsledek automaticky dopočítá. Nabídka musí být předložena včetně vyplněných, tzn. automaticky dopočítaných, všech těchto polí.</t>
  </si>
  <si>
    <t>Nabídková cena - položkový rozpočet</t>
  </si>
  <si>
    <t xml:space="preserve"> včetně DPH</t>
  </si>
  <si>
    <t>typ E</t>
  </si>
  <si>
    <t>typ F</t>
  </si>
  <si>
    <t>typ G</t>
  </si>
  <si>
    <t>typ H</t>
  </si>
  <si>
    <t>typ I</t>
  </si>
  <si>
    <t>typ odp. koše</t>
  </si>
  <si>
    <t>položka</t>
  </si>
  <si>
    <t>260 litrů (duonádoby)</t>
  </si>
  <si>
    <t>cena za 1 t velkoobjemového odpadu</t>
  </si>
  <si>
    <t>cena za 1 ks nádoby za rok</t>
  </si>
  <si>
    <t>měrná jednotka</t>
  </si>
  <si>
    <t xml:space="preserve">typ odpadkového koše </t>
  </si>
  <si>
    <t>objem košů</t>
  </si>
  <si>
    <t xml:space="preserve">paušální cena za správu a provoz sběrného dvora, vč. jeho zřízení a vybavení za rok </t>
  </si>
  <si>
    <t>Využití odpadu</t>
  </si>
  <si>
    <t>PŘÍLOHA č. 2</t>
  </si>
  <si>
    <t>"Komplexní zajištění svozu odpadu na území Statutárního města Teplice v letech 2026-2030"</t>
  </si>
  <si>
    <r>
      <t xml:space="preserve">Pro stanovení celkových cen za období plnění zakázky byly pro účely hodnocení tohoto výběrového řízení použity zejména měrné jednotky (např. počty nádob při dané četnosti svozu, množství odpadu apod.) za uplynulá období, případně kvalifikovaný odhad předpokládaného objemu prací pro další období. V žádném případě nelze předpokládaný rozsah prací považovat za závazný. Při plnění předmětu veřejné zakázky budou použity aktuální informace a objem prací bude upraven dle aktuálních požadavků objednatele. Součástí (přílohou) </t>
    </r>
    <r>
      <rPr>
        <sz val="12"/>
        <color theme="1"/>
        <rFont val="Times New Roman"/>
        <family val="1"/>
        <charset val="238"/>
      </rPr>
      <t xml:space="preserve">Smlouvy o dílo </t>
    </r>
    <r>
      <rPr>
        <sz val="12"/>
        <rFont val="Times New Roman"/>
        <family val="1"/>
        <charset val="238"/>
      </rPr>
      <t>je pouze jednotkový ceník.</t>
    </r>
  </si>
  <si>
    <r>
      <t>10 m</t>
    </r>
    <r>
      <rPr>
        <vertAlign val="superscript"/>
        <sz val="10"/>
        <rFont val="Times New Roman"/>
        <family val="1"/>
        <charset val="238"/>
      </rPr>
      <t>3</t>
    </r>
  </si>
  <si>
    <r>
      <t>12 - 14 m</t>
    </r>
    <r>
      <rPr>
        <vertAlign val="superscript"/>
        <sz val="10"/>
        <rFont val="Times New Roman"/>
        <family val="1"/>
        <charset val="238"/>
      </rPr>
      <t>3</t>
    </r>
  </si>
  <si>
    <r>
      <t>20 m</t>
    </r>
    <r>
      <rPr>
        <vertAlign val="superscript"/>
        <sz val="10"/>
        <rFont val="Times New Roman"/>
        <family val="1"/>
        <charset val="238"/>
      </rPr>
      <t>3</t>
    </r>
  </si>
  <si>
    <t>Jednotkové ceny budou obsahovat veškeré náklady, které při každé dané činnosti vzniknou a které s ní přímo souvisí, případně takové náklady, které dodavateli vzniknou z povinností uložených smlouvou a oceňované položky se týkají.</t>
  </si>
  <si>
    <r>
      <t xml:space="preserve">a) </t>
    </r>
    <r>
      <rPr>
        <b/>
        <u val="double"/>
        <sz val="12"/>
        <rFont val="Times New Roman"/>
        <family val="1"/>
        <charset val="238"/>
      </rPr>
      <t>Sběr, svoz a odstranění směsného komunálního odpadu ze svozových nádob do objemu 1.100 litrů</t>
    </r>
  </si>
  <si>
    <r>
      <t>a</t>
    </r>
    <r>
      <rPr>
        <b/>
        <vertAlign val="subscript"/>
        <sz val="12"/>
        <rFont val="Times New Roman"/>
        <family val="1"/>
        <charset val="238"/>
      </rPr>
      <t>1</t>
    </r>
    <r>
      <rPr>
        <b/>
        <sz val="12"/>
        <rFont val="Times New Roman"/>
        <family val="1"/>
        <charset val="238"/>
      </rPr>
      <t xml:space="preserve">) </t>
    </r>
    <r>
      <rPr>
        <b/>
        <u/>
        <sz val="12"/>
        <rFont val="Times New Roman"/>
        <family val="1"/>
        <charset val="238"/>
      </rPr>
      <t>Cena za pronájem a svoz nádob na SKO</t>
    </r>
  </si>
  <si>
    <r>
      <rPr>
        <b/>
        <sz val="12"/>
        <rFont val="Times New Roman"/>
        <family val="1"/>
        <charset val="238"/>
      </rPr>
      <t>a</t>
    </r>
    <r>
      <rPr>
        <b/>
        <vertAlign val="subscript"/>
        <sz val="12"/>
        <rFont val="Times New Roman"/>
        <family val="1"/>
        <charset val="238"/>
      </rPr>
      <t>2</t>
    </r>
    <r>
      <rPr>
        <b/>
        <sz val="12"/>
        <rFont val="Times New Roman"/>
        <family val="1"/>
        <charset val="238"/>
      </rPr>
      <t>)</t>
    </r>
    <r>
      <rPr>
        <sz val="12"/>
        <rFont val="Times New Roman"/>
        <family val="1"/>
        <charset val="238"/>
      </rPr>
      <t xml:space="preserve"> </t>
    </r>
    <r>
      <rPr>
        <b/>
        <u/>
        <sz val="12"/>
        <rFont val="Times New Roman"/>
        <family val="1"/>
        <charset val="238"/>
      </rPr>
      <t>Mimořádný svoz nádob na SKO</t>
    </r>
  </si>
  <si>
    <r>
      <rPr>
        <b/>
        <sz val="12"/>
        <rFont val="Times New Roman"/>
        <family val="1"/>
        <charset val="238"/>
      </rPr>
      <t>a</t>
    </r>
    <r>
      <rPr>
        <b/>
        <vertAlign val="subscript"/>
        <sz val="12"/>
        <rFont val="Times New Roman"/>
        <family val="1"/>
        <charset val="238"/>
      </rPr>
      <t>3</t>
    </r>
    <r>
      <rPr>
        <b/>
        <sz val="12"/>
        <rFont val="Times New Roman"/>
        <family val="1"/>
        <charset val="238"/>
      </rPr>
      <t xml:space="preserve">) </t>
    </r>
    <r>
      <rPr>
        <b/>
        <u/>
        <sz val="12"/>
        <rFont val="Times New Roman"/>
        <family val="1"/>
        <charset val="238"/>
      </rPr>
      <t>Jednorázové přistavení nádob na SKO</t>
    </r>
  </si>
  <si>
    <t>Typ nádoby</t>
  </si>
  <si>
    <t>Měrná jednotka</t>
  </si>
  <si>
    <t>120 a 240 litrů</t>
  </si>
  <si>
    <t xml:space="preserve">celková cena bez DPH </t>
  </si>
  <si>
    <t>celková cena včetně DPH</t>
  </si>
  <si>
    <t>předpokládaný počet mimořádných svozů za rok</t>
  </si>
  <si>
    <t>celková cena bez DPH</t>
  </si>
  <si>
    <t>celková cena vč. DPH</t>
  </si>
  <si>
    <t>Tabulka I.  - Dovoz a odvoz nádob</t>
  </si>
  <si>
    <t>Tabulka II. - Pronájem nádob</t>
  </si>
  <si>
    <t>1 ks / den</t>
  </si>
  <si>
    <t>Paušální cena za pronájem 1 ks nádoby / den</t>
  </si>
  <si>
    <t>Paušální cena za dovoz a odvoz 1 ks nádoby                        (dovoz a odvoz jako 1 úkon)</t>
  </si>
  <si>
    <t>za dobu plnění při uvedeném počtu jednorázově přistavených nádob daného typu</t>
  </si>
  <si>
    <t>za dobu plnění při uvedeném počtu mimořádných svozů nádob daného typu</t>
  </si>
  <si>
    <t>Tabulka III. - Vývoz nádob</t>
  </si>
  <si>
    <t>předpokládaný počet dnů pronájmu za rok přepočtený podle počtu jednorázově přistavených nádob</t>
  </si>
  <si>
    <t>za dobu plnění při předpokládaném počtu dnů pronájmu nádob daného typu</t>
  </si>
  <si>
    <t>za dobu plnění při předpokládaném počtu svozů nádob daného typu</t>
  </si>
  <si>
    <t>1 vývoz</t>
  </si>
  <si>
    <r>
      <t>Ceny v tabulce b</t>
    </r>
    <r>
      <rPr>
        <vertAlign val="subscript"/>
        <sz val="12"/>
        <rFont val="Times New Roman"/>
        <family val="1"/>
        <charset val="238"/>
      </rPr>
      <t>1</t>
    </r>
    <r>
      <rPr>
        <sz val="12"/>
        <rFont val="Times New Roman"/>
        <family val="1"/>
        <charset val="238"/>
      </rPr>
      <t>) zahrnují veškeré činnosti specifikované zejména v čl. 2, odst. 2.2., písm b) a v příslušných ustanoveních písm. h) ZD. Výjimkou jsou náklady spojené s odstraněním odpadu kat.č.</t>
    </r>
    <r>
      <rPr>
        <sz val="12"/>
        <rFont val="Calibri"/>
        <family val="2"/>
        <charset val="238"/>
      </rPr>
      <t> </t>
    </r>
    <r>
      <rPr>
        <sz val="12"/>
        <rFont val="Times New Roman"/>
        <family val="1"/>
        <charset val="238"/>
      </rPr>
      <t>200</t>
    </r>
    <r>
      <rPr>
        <sz val="12"/>
        <rFont val="Calibri"/>
        <family val="2"/>
        <charset val="238"/>
      </rPr>
      <t> </t>
    </r>
    <r>
      <rPr>
        <sz val="12"/>
        <rFont val="Times New Roman"/>
        <family val="1"/>
        <charset val="238"/>
      </rPr>
      <t>301. Tyto náklady jsou pro činnosti dle čl. 2, odst. 2.2., písm. a), b), c) a d) řešeny společně, a to samostatně naceněnou tabulkou d</t>
    </r>
    <r>
      <rPr>
        <vertAlign val="subscript"/>
        <sz val="12"/>
        <rFont val="Times New Roman"/>
        <family val="1"/>
        <charset val="238"/>
      </rPr>
      <t>5</t>
    </r>
    <r>
      <rPr>
        <sz val="12"/>
        <rFont val="Times New Roman"/>
        <family val="1"/>
        <charset val="238"/>
      </rPr>
      <t xml:space="preserve">). </t>
    </r>
  </si>
  <si>
    <r>
      <t>V následující tabulce budou stanoveny jednotkové ceny za vývoz 1 ks kontejneru dle jeho typu. Ceny budou vždy zahrnovat veškeré činnosti stanovené zejména čl. 2, odst. 2.2., písm. b) a h) zadávací dokumentace, pro plnění dané části předmětu zakázky, vyjma odstranění odpadu, které je nutno nacenit v samostatné tabulce d</t>
    </r>
    <r>
      <rPr>
        <vertAlign val="subscript"/>
        <sz val="12"/>
        <color theme="1"/>
        <rFont val="Times New Roman"/>
        <family val="1"/>
        <charset val="238"/>
      </rPr>
      <t>5</t>
    </r>
    <r>
      <rPr>
        <sz val="12"/>
        <color theme="1"/>
        <rFont val="Times New Roman"/>
        <family val="1"/>
        <charset val="238"/>
      </rPr>
      <t>).</t>
    </r>
  </si>
  <si>
    <t>počet vývozů při dané četnosti svozu za rok</t>
  </si>
  <si>
    <r>
      <t>b</t>
    </r>
    <r>
      <rPr>
        <b/>
        <vertAlign val="subscript"/>
        <sz val="12"/>
        <rFont val="Times New Roman"/>
        <family val="1"/>
        <charset val="238"/>
      </rPr>
      <t>1</t>
    </r>
    <r>
      <rPr>
        <b/>
        <sz val="12"/>
        <rFont val="Times New Roman"/>
        <family val="1"/>
        <charset val="238"/>
      </rPr>
      <t xml:space="preserve">) </t>
    </r>
    <r>
      <rPr>
        <b/>
        <u/>
        <sz val="12"/>
        <rFont val="Times New Roman"/>
        <family val="1"/>
        <charset val="238"/>
      </rPr>
      <t>Svoz velkokapacitních kontejnerů</t>
    </r>
  </si>
  <si>
    <r>
      <t xml:space="preserve">b) </t>
    </r>
    <r>
      <rPr>
        <b/>
        <u val="double"/>
        <sz val="12"/>
        <rFont val="Times New Roman"/>
        <family val="1"/>
        <charset val="238"/>
      </rPr>
      <t>Sběr, svoz a odstranění směsného komunálního odpadu z kapacitně větších nádob do 20 m</t>
    </r>
    <r>
      <rPr>
        <b/>
        <u val="double"/>
        <vertAlign val="superscript"/>
        <sz val="12"/>
        <rFont val="Times New Roman"/>
        <family val="1"/>
        <charset val="238"/>
      </rPr>
      <t>3</t>
    </r>
  </si>
  <si>
    <r>
      <rPr>
        <b/>
        <sz val="12"/>
        <rFont val="Times New Roman"/>
        <family val="1"/>
        <charset val="238"/>
      </rPr>
      <t xml:space="preserve">c) </t>
    </r>
    <r>
      <rPr>
        <b/>
        <u val="double"/>
        <sz val="12"/>
        <rFont val="Times New Roman"/>
        <family val="1"/>
        <charset val="238"/>
      </rPr>
      <t>Sběr, svoz a využití nebo odstranění odpadu z podzemních kontejnerů a polo-podzemních kontejnerů do 5 m</t>
    </r>
    <r>
      <rPr>
        <b/>
        <u val="double"/>
        <vertAlign val="superscript"/>
        <sz val="12"/>
        <rFont val="Times New Roman"/>
        <family val="1"/>
        <charset val="238"/>
      </rPr>
      <t>3</t>
    </r>
    <r>
      <rPr>
        <b/>
        <u/>
        <sz val="12"/>
        <rFont val="Times New Roman"/>
        <family val="1"/>
        <charset val="238"/>
      </rPr>
      <t xml:space="preserve"> </t>
    </r>
  </si>
  <si>
    <r>
      <t>Ceny v tabulkách c</t>
    </r>
    <r>
      <rPr>
        <vertAlign val="subscript"/>
        <sz val="12"/>
        <color theme="1"/>
        <rFont val="Times New Roman"/>
        <family val="1"/>
        <charset val="238"/>
      </rPr>
      <t>1</t>
    </r>
    <r>
      <rPr>
        <sz val="12"/>
        <color theme="1"/>
        <rFont val="Times New Roman"/>
        <family val="1"/>
        <charset val="238"/>
      </rPr>
      <t>) - c</t>
    </r>
    <r>
      <rPr>
        <vertAlign val="subscript"/>
        <sz val="12"/>
        <color theme="1"/>
        <rFont val="Times New Roman"/>
        <family val="1"/>
        <charset val="238"/>
      </rPr>
      <t>3</t>
    </r>
    <r>
      <rPr>
        <sz val="12"/>
        <color theme="1"/>
        <rFont val="Times New Roman"/>
        <family val="1"/>
        <charset val="238"/>
      </rPr>
      <t>) budou zahrnovat veškeré činnosti specifikované zejména čl. 2, odst. 2.2., písm. c) a v příslušných ustanoveních písm. h) zadávací dokumentace. Výjimkou jsou náklady spojené s odstraněním odpadu kat.č. 200 301. Tyto náklady jsou pro činnosti dle čl. 2, odst. 2.2., písm. a), b), c) a d) řešeny společně, a to samostatně naceněnou tabulkou d</t>
    </r>
    <r>
      <rPr>
        <vertAlign val="subscript"/>
        <sz val="12"/>
        <color theme="1"/>
        <rFont val="Times New Roman"/>
        <family val="1"/>
        <charset val="238"/>
      </rPr>
      <t>5</t>
    </r>
    <r>
      <rPr>
        <sz val="12"/>
        <color theme="1"/>
        <rFont val="Times New Roman"/>
        <family val="1"/>
        <charset val="238"/>
      </rPr>
      <t xml:space="preserve">). </t>
    </r>
  </si>
  <si>
    <r>
      <t>c</t>
    </r>
    <r>
      <rPr>
        <b/>
        <vertAlign val="subscript"/>
        <sz val="12"/>
        <rFont val="Times New Roman"/>
        <family val="1"/>
        <charset val="238"/>
      </rPr>
      <t>1</t>
    </r>
    <r>
      <rPr>
        <b/>
        <sz val="12"/>
        <rFont val="Times New Roman"/>
        <family val="1"/>
        <charset val="238"/>
      </rPr>
      <t xml:space="preserve">) </t>
    </r>
    <r>
      <rPr>
        <b/>
        <u/>
        <sz val="12"/>
        <rFont val="Times New Roman"/>
        <family val="1"/>
        <charset val="238"/>
      </rPr>
      <t>Sběr a svoz odpadu</t>
    </r>
  </si>
  <si>
    <t>objem kontejneru</t>
  </si>
  <si>
    <t>druh odpadu</t>
  </si>
  <si>
    <r>
      <t>3,6 m</t>
    </r>
    <r>
      <rPr>
        <vertAlign val="superscript"/>
        <sz val="10"/>
        <rFont val="Times New Roman"/>
        <family val="1"/>
        <charset val="238"/>
      </rPr>
      <t>3</t>
    </r>
  </si>
  <si>
    <t>SKO</t>
  </si>
  <si>
    <t>papír</t>
  </si>
  <si>
    <t>plasty</t>
  </si>
  <si>
    <t>sklo</t>
  </si>
  <si>
    <r>
      <t>0,5 m</t>
    </r>
    <r>
      <rPr>
        <vertAlign val="superscript"/>
        <sz val="10"/>
        <rFont val="Times New Roman"/>
        <family val="1"/>
        <charset val="238"/>
      </rPr>
      <t>3</t>
    </r>
  </si>
  <si>
    <t>kuchyňský odpad</t>
  </si>
  <si>
    <r>
      <t>5 m</t>
    </r>
    <r>
      <rPr>
        <vertAlign val="superscript"/>
        <sz val="10"/>
        <rFont val="Times New Roman"/>
        <family val="1"/>
        <charset val="238"/>
      </rPr>
      <t>3</t>
    </r>
  </si>
  <si>
    <r>
      <t>3 m</t>
    </r>
    <r>
      <rPr>
        <vertAlign val="superscript"/>
        <sz val="10"/>
        <rFont val="Times New Roman"/>
        <family val="1"/>
        <charset val="238"/>
      </rPr>
      <t>3</t>
    </r>
  </si>
  <si>
    <t xml:space="preserve">V následující tabulce budou stanoveny jednotkové ceny za vývoz 1 ks kontejneru dle jeho objemu a určení na ten který druh odpadu. </t>
  </si>
  <si>
    <t>rok</t>
  </si>
  <si>
    <t>snížená sazba poplatku dle § 157</t>
  </si>
  <si>
    <t>kat.č. 200 108 - kuchyňský odpad</t>
  </si>
  <si>
    <t>kat.č. 200 101 - papír</t>
  </si>
  <si>
    <t>kat.č. 200 139 - plasty</t>
  </si>
  <si>
    <t>kat.č. 200 102 - sklo</t>
  </si>
  <si>
    <t>předpokládané množství odpadu nad limit (t)</t>
  </si>
  <si>
    <t>výše polatku dle přílohy č. 9 na daný rok</t>
  </si>
  <si>
    <t>předpokládané množství odpadu k uplatnění slevy na poplatku dle § 157 (t)</t>
  </si>
  <si>
    <r>
      <rPr>
        <b/>
        <sz val="12"/>
        <color theme="1"/>
        <rFont val="Times New Roman"/>
        <family val="1"/>
        <charset val="238"/>
      </rPr>
      <t>c</t>
    </r>
    <r>
      <rPr>
        <b/>
        <vertAlign val="subscript"/>
        <sz val="12"/>
        <color theme="1"/>
        <rFont val="Times New Roman"/>
        <family val="1"/>
        <charset val="238"/>
      </rPr>
      <t>2</t>
    </r>
    <r>
      <rPr>
        <b/>
        <sz val="12"/>
        <color theme="1"/>
        <rFont val="Times New Roman"/>
        <family val="1"/>
        <charset val="238"/>
      </rPr>
      <t xml:space="preserve">) </t>
    </r>
    <r>
      <rPr>
        <b/>
        <u/>
        <sz val="12"/>
        <color theme="1"/>
        <rFont val="Times New Roman"/>
        <family val="1"/>
        <charset val="238"/>
      </rPr>
      <t>Dotřídění a využití odpadu</t>
    </r>
  </si>
  <si>
    <r>
      <t>c</t>
    </r>
    <r>
      <rPr>
        <b/>
        <vertAlign val="subscript"/>
        <sz val="12"/>
        <color theme="1"/>
        <rFont val="Times New Roman"/>
        <family val="1"/>
        <charset val="238"/>
      </rPr>
      <t>3</t>
    </r>
    <r>
      <rPr>
        <b/>
        <sz val="12"/>
        <color theme="1"/>
        <rFont val="Times New Roman"/>
        <family val="1"/>
        <charset val="238"/>
      </rPr>
      <t xml:space="preserve">) </t>
    </r>
    <r>
      <rPr>
        <b/>
        <u/>
        <sz val="12"/>
        <color theme="1"/>
        <rFont val="Times New Roman"/>
        <family val="1"/>
        <charset val="238"/>
      </rPr>
      <t>Celoroční údržba podzemních a polo-podzemních kontejnerů</t>
    </r>
  </si>
  <si>
    <t>V tabulce budou stanoveny ceny za jednotlivé úkony při celoroční údržbě podzemních a polo-podzemních kontejnerů. Ceny budou obsahovat veškeré náklady s uvedenými činnostmi spojené, včetně potřebného materiálu, technického vybavení jako např. provoz centrály apod.</t>
  </si>
  <si>
    <t>typ úkonu</t>
  </si>
  <si>
    <t>paušální cena za 1 úkon a 1 stanoviště</t>
  </si>
  <si>
    <t>Odčerpání vody z podzemní šachty</t>
  </si>
  <si>
    <t xml:space="preserve">celková cena bez DPH                 </t>
  </si>
  <si>
    <t xml:space="preserve">celková cena včetně DPH     </t>
  </si>
  <si>
    <t xml:space="preserve">za dobu plnění při předpokládaném počtu úkonů </t>
  </si>
  <si>
    <t xml:space="preserve">Celková cena za dobu plnění při předpokládaném počtu svozů, propočteném dle počtu přistavených nádob daného typu a četnosti jejich svozů </t>
  </si>
  <si>
    <t>předpokládaný počet svozů za rok (propočtený podle počtu přistavených nádob a četnosti jejich svozů)</t>
  </si>
  <si>
    <t>Vizuální kontrola (4x ročně)</t>
  </si>
  <si>
    <t>předpokládaný celkový počet úkonů na všech stanovištích za rok</t>
  </si>
  <si>
    <t xml:space="preserve">Celková cena za dobu plnění při předpokládaném množství jednotlivých druhů separovaného odpadu </t>
  </si>
  <si>
    <t>Celková cena za dobu plnění při předpokládaném počtu úkonů na všech stanovištích</t>
  </si>
  <si>
    <t>7x týdně 2x denně</t>
  </si>
  <si>
    <r>
      <rPr>
        <b/>
        <sz val="12"/>
        <rFont val="Times New Roman"/>
        <family val="1"/>
        <charset val="238"/>
      </rPr>
      <t xml:space="preserve">d) </t>
    </r>
    <r>
      <rPr>
        <b/>
        <u val="double"/>
        <sz val="12"/>
        <rFont val="Times New Roman"/>
        <family val="1"/>
        <charset val="238"/>
      </rPr>
      <t>Sběr, svoz a odstranění odpadu z odpadkových košů</t>
    </r>
  </si>
  <si>
    <t>▪▪▪ svoz košů v této četnosti je předpokládán pouze cca v období od 1.4. do 30.9., proto je automatický propočet pro účely hodnocení nastaven pouze za svoz v tomto období roku</t>
  </si>
  <si>
    <t>▪ z uvedeného počtu košů je předpoklad, že 15 ks bude sváženo v období cca od 1.4. do 30.9. ve vyšší četnosti, proto je tak nastaven i automatický propočet pro účely hodnocení</t>
  </si>
  <si>
    <t>▪▪ z uvedeného počtu košů je předpoklad, že 6 ks bude sváženo v období cca od 1.4. do 30.9. ve vyšší četnosti, proto je tak nastaven i automatický propočet pro účely hodnocení</t>
  </si>
  <si>
    <t>••• svoz košů v této četnosti je předpokládán pouze cca v období od 1.4. do 30.9., proto je automatický propočet pro účely hodnocení nastaven pouze za svoz v tomto období roku</t>
  </si>
  <si>
    <t>•• z uvedeného počtu košů je předpoklad, že 3 ks budou sváženy v období cca od 1.4. do 30.9. ve vyšší četnosti, proto je tak nastaven i automatický propočet pro účely hodnocení</t>
  </si>
  <si>
    <t>za dobu plnění při uvedeném počtu a četnosti svozu</t>
  </si>
  <si>
    <t>• z uvedeného počtu košů je předpoklad, že 183 ks bude sváženo v období cca od 1.4. do 30.9. ve vyšší četnosti, proto je tak nastaven i automatický propočet pro účely hodnocení</t>
  </si>
  <si>
    <t>typ A, D, F, H, I</t>
  </si>
  <si>
    <t>typ B, C, E, G</t>
  </si>
  <si>
    <t>60 - 133 litrů</t>
  </si>
  <si>
    <t>do 60 litrů</t>
  </si>
  <si>
    <t>pevně spojené se zemí - typ A, C, D, F, G, H, I</t>
  </si>
  <si>
    <t>volně stojící bez ukotvení k zemi - typ B, E, I</t>
  </si>
  <si>
    <t>uskladnění libovolného typu koše</t>
  </si>
  <si>
    <t xml:space="preserve">cena za 1 ks odpadkového koše </t>
  </si>
  <si>
    <t xml:space="preserve">celková cena bez DPH              </t>
  </si>
  <si>
    <t xml:space="preserve">celková cena včetně DPH </t>
  </si>
  <si>
    <t xml:space="preserve">   za dobu plnění při uvedeném počtu mimořádných svozů</t>
  </si>
  <si>
    <t xml:space="preserve">   za dobu plnění při uvedeném počtu úkonů</t>
  </si>
  <si>
    <t xml:space="preserve">za dobu plnění při daném množství odpadů </t>
  </si>
  <si>
    <t xml:space="preserve"> za dobu plnění při předpokládaném množství odpadu  </t>
  </si>
  <si>
    <t xml:space="preserve">Celkem za dobu plnění za odstranění směsného komunálního odpadu při uvedeném množství </t>
  </si>
  <si>
    <t>260 litrů</t>
  </si>
  <si>
    <t>Cena za pronájem 1 ks nádoby daného typu</t>
  </si>
  <si>
    <t>předpokládaný počet pronajatých nádob</t>
  </si>
  <si>
    <t>za dobu plnění při uvedeném počtu pronajatých nádob daného typu</t>
  </si>
  <si>
    <t>komodita</t>
  </si>
  <si>
    <t>PAPÍR</t>
  </si>
  <si>
    <t>PLASTY</t>
  </si>
  <si>
    <t>SKLO</t>
  </si>
  <si>
    <t>cena za svoz a využití komodity z 1 nádoby daného typu za rok</t>
  </si>
  <si>
    <t xml:space="preserve"> za dobu plnění při uvedeném počtu a četnosti svozu nádob dle komodit</t>
  </si>
  <si>
    <r>
      <t>d</t>
    </r>
    <r>
      <rPr>
        <b/>
        <vertAlign val="subscript"/>
        <sz val="12"/>
        <color theme="1"/>
        <rFont val="Times New Roman"/>
        <family val="1"/>
        <charset val="238"/>
      </rPr>
      <t>4</t>
    </r>
    <r>
      <rPr>
        <b/>
        <sz val="12"/>
        <color theme="1"/>
        <rFont val="Times New Roman"/>
        <family val="1"/>
        <charset val="238"/>
      </rPr>
      <t xml:space="preserve">) </t>
    </r>
    <r>
      <rPr>
        <b/>
        <u/>
        <sz val="12"/>
        <color theme="1"/>
        <rFont val="Times New Roman"/>
        <family val="1"/>
        <charset val="238"/>
      </rPr>
      <t>Jednorázový přesun odpadkových košů</t>
    </r>
    <r>
      <rPr>
        <b/>
        <sz val="12"/>
        <color theme="1"/>
        <rFont val="Times New Roman"/>
        <family val="1"/>
        <charset val="238"/>
      </rPr>
      <t xml:space="preserve"> - </t>
    </r>
    <r>
      <rPr>
        <sz val="12"/>
        <color theme="1"/>
        <rFont val="Times New Roman"/>
        <family val="1"/>
        <charset val="238"/>
      </rPr>
      <t>zahrnuje mj. demontáž a zpětné osazení koše, včetně zajištění potřebného materiálu, dopravy apod.</t>
    </r>
  </si>
  <si>
    <r>
      <t>d</t>
    </r>
    <r>
      <rPr>
        <b/>
        <vertAlign val="subscript"/>
        <sz val="12"/>
        <color theme="1"/>
        <rFont val="Times New Roman"/>
        <family val="1"/>
        <charset val="238"/>
      </rPr>
      <t>5</t>
    </r>
    <r>
      <rPr>
        <b/>
        <sz val="12"/>
        <color theme="1"/>
        <rFont val="Times New Roman"/>
        <family val="1"/>
        <charset val="238"/>
      </rPr>
      <t xml:space="preserve">) </t>
    </r>
    <r>
      <rPr>
        <b/>
        <u/>
        <sz val="12"/>
        <color theme="1"/>
        <rFont val="Times New Roman"/>
        <family val="1"/>
        <charset val="238"/>
      </rPr>
      <t>Odstanění směsného komunálního odpadu</t>
    </r>
  </si>
  <si>
    <r>
      <t xml:space="preserve">e) </t>
    </r>
    <r>
      <rPr>
        <b/>
        <u val="double"/>
        <sz val="12"/>
        <rFont val="Times New Roman"/>
        <family val="1"/>
        <charset val="238"/>
      </rPr>
      <t>Sběr, svoz a využití vytříděných složek komunálního odpadu z nádob, určených ke sběru jednotlivých komodit: papír - sklo - plasty (společně s nápojovým kartonem a</t>
    </r>
    <r>
      <rPr>
        <b/>
        <u val="double"/>
        <sz val="12"/>
        <rFont val="Calibri"/>
        <family val="2"/>
        <charset val="238"/>
      </rPr>
      <t> </t>
    </r>
    <r>
      <rPr>
        <b/>
        <u val="double"/>
        <sz val="12"/>
        <rFont val="Times New Roman"/>
        <family val="1"/>
        <charset val="238"/>
      </rPr>
      <t>kovy jako multikomodita)</t>
    </r>
  </si>
  <si>
    <r>
      <t>e</t>
    </r>
    <r>
      <rPr>
        <b/>
        <vertAlign val="subscript"/>
        <sz val="12"/>
        <rFont val="Times New Roman"/>
        <family val="1"/>
        <charset val="238"/>
      </rPr>
      <t>1</t>
    </r>
    <r>
      <rPr>
        <b/>
        <sz val="12"/>
        <rFont val="Times New Roman"/>
        <family val="1"/>
        <charset val="238"/>
      </rPr>
      <t xml:space="preserve">) </t>
    </r>
    <r>
      <rPr>
        <b/>
        <u/>
        <sz val="12"/>
        <rFont val="Times New Roman"/>
        <family val="1"/>
        <charset val="238"/>
      </rPr>
      <t>Pronájem nádob na separovaný odpad</t>
    </r>
  </si>
  <si>
    <t xml:space="preserve">celková cena bez DPH                </t>
  </si>
  <si>
    <t xml:space="preserve"> za období plnění při daném množství odpadů </t>
  </si>
  <si>
    <t>za dobu plnění při dané četnosti svozu a počtu ks kontejnerů</t>
  </si>
  <si>
    <t>za dobu plnění při uvedeném počtu a četnosti svozu nádob</t>
  </si>
  <si>
    <t>Poplatek za uložení odpadu na skládku</t>
  </si>
  <si>
    <t xml:space="preserve">celková cena bez DPH                  </t>
  </si>
  <si>
    <t xml:space="preserve">  za dobu plnění při uvedeném počtu svozů </t>
  </si>
  <si>
    <r>
      <t>e</t>
    </r>
    <r>
      <rPr>
        <b/>
        <vertAlign val="subscript"/>
        <sz val="12"/>
        <rFont val="Times New Roman"/>
        <family val="1"/>
        <charset val="238"/>
      </rPr>
      <t>3</t>
    </r>
    <r>
      <rPr>
        <b/>
        <sz val="12"/>
        <rFont val="Times New Roman"/>
        <family val="1"/>
        <charset val="238"/>
      </rPr>
      <t xml:space="preserve">) </t>
    </r>
    <r>
      <rPr>
        <b/>
        <u/>
        <sz val="12"/>
        <rFont val="Times New Roman"/>
        <family val="1"/>
        <charset val="238"/>
      </rPr>
      <t>Mimořádný svoz nádob 1.100 litrů na vytříděné složky odpadu</t>
    </r>
    <r>
      <rPr>
        <b/>
        <sz val="12"/>
        <rFont val="Times New Roman"/>
        <family val="1"/>
        <charset val="238"/>
      </rPr>
      <t xml:space="preserve"> </t>
    </r>
    <r>
      <rPr>
        <sz val="12"/>
        <rFont val="Times New Roman"/>
        <family val="1"/>
        <charset val="238"/>
      </rPr>
      <t xml:space="preserve">mimo schválený harmonogram svozu, včetně zajištění dotřídění a využití odpadu, úklidu stanovišť nádob a veškerých ostatních úkonů, souvisejících se zajištěním této služby. </t>
    </r>
    <r>
      <rPr>
        <sz val="12"/>
        <color rgb="FF000000"/>
        <rFont val="Times New Roman"/>
        <family val="1"/>
        <charset val="238"/>
      </rPr>
      <t>V ceně bude zohledněn jak výnos z prodeje jednotlivých komodit, tak náklady na odstranění nevyužitelných složek. Plasty jsou řešeny jako multikomodita.</t>
    </r>
  </si>
  <si>
    <r>
      <t>Ceny v tabulkách e</t>
    </r>
    <r>
      <rPr>
        <vertAlign val="subscript"/>
        <sz val="12"/>
        <rFont val="Times New Roman"/>
        <family val="1"/>
        <charset val="238"/>
      </rPr>
      <t>1</t>
    </r>
    <r>
      <rPr>
        <sz val="12"/>
        <rFont val="Times New Roman"/>
        <family val="1"/>
        <charset val="238"/>
      </rPr>
      <t>) – e</t>
    </r>
    <r>
      <rPr>
        <vertAlign val="subscript"/>
        <sz val="12"/>
        <rFont val="Times New Roman"/>
        <family val="1"/>
        <charset val="238"/>
      </rPr>
      <t>4</t>
    </r>
    <r>
      <rPr>
        <sz val="12"/>
        <rFont val="Times New Roman"/>
        <family val="1"/>
        <charset val="238"/>
      </rPr>
      <t xml:space="preserve">) zahrnují veškeré činnosti specifikované zejména v čl. 2, odst. 2.2., písm. e) a v příslušných ustanoveních písm. h) zadávací dokumentace. V ceně bude vždy zohledněn jak výnos z prodeje jednotlivých komodit, tak náklady na odstranění nevyužitelných složek. </t>
    </r>
    <r>
      <rPr>
        <sz val="12"/>
        <color rgb="FF000000"/>
        <rFont val="Times New Roman"/>
        <family val="1"/>
        <charset val="238"/>
      </rPr>
      <t>Plasty jsou soustřeďovány společně s nápojovým kartonem a kovy jako multikomodita.</t>
    </r>
  </si>
  <si>
    <t>120, 240 a 260 litrů</t>
  </si>
  <si>
    <t>Komodita</t>
  </si>
  <si>
    <t>Předpokládaný počet svozů za rok přepočtený podle počtu jednorázově přistavených nádob a doby jejich přistavení</t>
  </si>
  <si>
    <t>Celková cena bez DPH</t>
  </si>
  <si>
    <t>Celková cena vč. DPH</t>
  </si>
  <si>
    <r>
      <t>Ceny v tabulkách f</t>
    </r>
    <r>
      <rPr>
        <vertAlign val="subscript"/>
        <sz val="12"/>
        <rFont val="Times New Roman"/>
        <family val="1"/>
        <charset val="238"/>
      </rPr>
      <t>1</t>
    </r>
    <r>
      <rPr>
        <sz val="12"/>
        <rFont val="Times New Roman"/>
        <family val="1"/>
        <charset val="238"/>
      </rPr>
      <t>) – f</t>
    </r>
    <r>
      <rPr>
        <vertAlign val="subscript"/>
        <sz val="12"/>
        <rFont val="Times New Roman"/>
        <family val="1"/>
        <charset val="238"/>
      </rPr>
      <t>2</t>
    </r>
    <r>
      <rPr>
        <sz val="12"/>
        <rFont val="Times New Roman"/>
        <family val="1"/>
        <charset val="238"/>
      </rPr>
      <t xml:space="preserve">) zahrnují veškeré činnosti specifikované zejména v čl. 2, odst. 2.2., písm. f) a v příslušných ustanoveních písm. h) zadávací dokumentace. V ceně bude vždy zohledněn jak výnos ze zpracování komodity a následného prodeje, tak náklady na odstranění nevyužitelných složek. </t>
    </r>
  </si>
  <si>
    <r>
      <rPr>
        <b/>
        <sz val="12"/>
        <rFont val="Times New Roman"/>
        <family val="1"/>
        <charset val="238"/>
      </rPr>
      <t xml:space="preserve">f) </t>
    </r>
    <r>
      <rPr>
        <b/>
        <u val="double"/>
        <sz val="12"/>
        <rFont val="Times New Roman"/>
        <family val="1"/>
        <charset val="238"/>
      </rPr>
      <t>Sběr, svoz a využití biologicky rozložitelného odpadu z nádob (kat.č. 200 201)</t>
    </r>
  </si>
  <si>
    <t xml:space="preserve">· pro tyto nádoby je předpoklad, že v období od 1.12. do 28.2. budou vyváženy pouze v četnosti 1x za měsíčně, proto je tak pro účely hodnocení nastaven i automatický propočet celkové ceny za období plnění </t>
  </si>
  <si>
    <t>·· svoz nádob v této četnosti je předpokládán pouze v období od 1.12. do 28.2., proto je automatický propočet celkové ceny za období plnění pro účely hodnocení nastaven pouze za svoz v tomto období roku</t>
  </si>
  <si>
    <t>V následující tabulce budou stanoveny jednotkové ceny za pronájem, svoz a využití odpadu z 1 ks nádoby za rok dle uvedeného typu nádoby, při dané četnosti svozu. V ceně bude zohledněn jak výnos ze zpracování komodity a následného prodeje, tak náklady na odstranění nevyužitelných složek.</t>
  </si>
  <si>
    <t>120, 240 litrů</t>
  </si>
  <si>
    <r>
      <t>Ceny v tabulkách g</t>
    </r>
    <r>
      <rPr>
        <vertAlign val="subscript"/>
        <sz val="12"/>
        <rFont val="Times New Roman"/>
        <family val="1"/>
        <charset val="238"/>
      </rPr>
      <t>1</t>
    </r>
    <r>
      <rPr>
        <sz val="12"/>
        <rFont val="Times New Roman"/>
        <family val="1"/>
        <charset val="238"/>
      </rPr>
      <t>) – g</t>
    </r>
    <r>
      <rPr>
        <vertAlign val="subscript"/>
        <sz val="12"/>
        <rFont val="Times New Roman"/>
        <family val="1"/>
        <charset val="238"/>
      </rPr>
      <t>3</t>
    </r>
    <r>
      <rPr>
        <sz val="12"/>
        <rFont val="Times New Roman"/>
        <family val="1"/>
        <charset val="238"/>
      </rPr>
      <t xml:space="preserve">) zahrnují veškeré činnosti specifikované zejména v čl. 2, odst. 2.2., písm. g) a v příslušných ustanoveních písm. h) zadávací dokumentace. V ceně bude zohledněn jak výnos ze zpracování komodity a následného prodeje, tak náklady na odstranění nevyužitelných složek. </t>
    </r>
  </si>
  <si>
    <r>
      <t>f</t>
    </r>
    <r>
      <rPr>
        <b/>
        <vertAlign val="subscript"/>
        <sz val="12"/>
        <rFont val="Times New Roman"/>
        <family val="1"/>
        <charset val="238"/>
      </rPr>
      <t>1</t>
    </r>
    <r>
      <rPr>
        <b/>
        <sz val="12"/>
        <rFont val="Times New Roman"/>
        <family val="1"/>
        <charset val="238"/>
      </rPr>
      <t xml:space="preserve">) </t>
    </r>
    <r>
      <rPr>
        <b/>
        <u/>
        <sz val="12"/>
        <rFont val="Times New Roman"/>
        <family val="1"/>
        <charset val="238"/>
      </rPr>
      <t>Sběr, svoz a využití bioodpadu z nádob</t>
    </r>
  </si>
  <si>
    <r>
      <t>g</t>
    </r>
    <r>
      <rPr>
        <b/>
        <vertAlign val="subscript"/>
        <sz val="12"/>
        <rFont val="Times New Roman"/>
        <family val="1"/>
        <charset val="238"/>
      </rPr>
      <t>1</t>
    </r>
    <r>
      <rPr>
        <b/>
        <sz val="12"/>
        <rFont val="Times New Roman"/>
        <family val="1"/>
        <charset val="238"/>
      </rPr>
      <t xml:space="preserve">) </t>
    </r>
    <r>
      <rPr>
        <b/>
        <u/>
        <sz val="12"/>
        <rFont val="Times New Roman"/>
        <family val="1"/>
        <charset val="238"/>
      </rPr>
      <t>Sběr, svoz a využití kuchyňského odpadu z nádob</t>
    </r>
  </si>
  <si>
    <t xml:space="preserve">Cena za zpracování 1 analýzy </t>
  </si>
  <si>
    <t>předpokládaný počet analýz za rok</t>
  </si>
  <si>
    <t>Zpracování analýzy odpadu kat.č. 200 108</t>
  </si>
  <si>
    <t>za dobu plnění při uvedeném počtu analýz ročně</t>
  </si>
  <si>
    <r>
      <t>g</t>
    </r>
    <r>
      <rPr>
        <b/>
        <vertAlign val="subscript"/>
        <sz val="12"/>
        <rFont val="Times New Roman"/>
        <family val="1"/>
        <charset val="238"/>
      </rPr>
      <t>2</t>
    </r>
    <r>
      <rPr>
        <b/>
        <sz val="12"/>
        <rFont val="Times New Roman"/>
        <family val="1"/>
        <charset val="238"/>
      </rPr>
      <t xml:space="preserve">) </t>
    </r>
    <r>
      <rPr>
        <b/>
        <u/>
        <sz val="12"/>
        <rFont val="Times New Roman"/>
        <family val="1"/>
        <charset val="238"/>
      </rPr>
      <t>Analýza odpadu kat.č. 200 108</t>
    </r>
  </si>
  <si>
    <r>
      <t xml:space="preserve">g) </t>
    </r>
    <r>
      <rPr>
        <b/>
        <u val="double"/>
        <sz val="12"/>
        <rFont val="Times New Roman"/>
        <family val="1"/>
        <charset val="238"/>
      </rPr>
      <t>Sběr, svoz a využití biologicky rozložitelného odpadu z kuchyní a stravoven (kat.č. 200 108)</t>
    </r>
  </si>
  <si>
    <r>
      <rPr>
        <b/>
        <sz val="12"/>
        <rFont val="Times New Roman"/>
        <family val="1"/>
        <charset val="238"/>
      </rPr>
      <t>f</t>
    </r>
    <r>
      <rPr>
        <b/>
        <vertAlign val="subscript"/>
        <sz val="12"/>
        <rFont val="Times New Roman"/>
        <family val="1"/>
        <charset val="238"/>
      </rPr>
      <t>2</t>
    </r>
    <r>
      <rPr>
        <b/>
        <sz val="12"/>
        <rFont val="Times New Roman"/>
        <family val="1"/>
        <charset val="238"/>
      </rPr>
      <t>)</t>
    </r>
    <r>
      <rPr>
        <sz val="12"/>
        <rFont val="Times New Roman"/>
        <family val="1"/>
        <charset val="238"/>
      </rPr>
      <t xml:space="preserve"> </t>
    </r>
    <r>
      <rPr>
        <b/>
        <u/>
        <sz val="12"/>
        <rFont val="Times New Roman"/>
        <family val="1"/>
        <charset val="238"/>
      </rPr>
      <t>Jednorázové přistavení nádob na bioodpad</t>
    </r>
  </si>
  <si>
    <r>
      <rPr>
        <b/>
        <sz val="12"/>
        <rFont val="Times New Roman"/>
        <family val="1"/>
        <charset val="238"/>
      </rPr>
      <t>g</t>
    </r>
    <r>
      <rPr>
        <b/>
        <vertAlign val="subscript"/>
        <sz val="12"/>
        <rFont val="Times New Roman"/>
        <family val="1"/>
        <charset val="238"/>
      </rPr>
      <t>3</t>
    </r>
    <r>
      <rPr>
        <b/>
        <sz val="12"/>
        <rFont val="Times New Roman"/>
        <family val="1"/>
        <charset val="238"/>
      </rPr>
      <t>)</t>
    </r>
    <r>
      <rPr>
        <sz val="12"/>
        <rFont val="Times New Roman"/>
        <family val="1"/>
        <charset val="238"/>
      </rPr>
      <t xml:space="preserve"> </t>
    </r>
    <r>
      <rPr>
        <b/>
        <u/>
        <sz val="12"/>
        <rFont val="Times New Roman"/>
        <family val="1"/>
        <charset val="238"/>
      </rPr>
      <t>Jednorázové přistavení nádob na kuchyňský odpad</t>
    </r>
  </si>
  <si>
    <r>
      <t xml:space="preserve">i) </t>
    </r>
    <r>
      <rPr>
        <b/>
        <u val="double"/>
        <sz val="12"/>
        <rFont val="Times New Roman"/>
        <family val="1"/>
        <charset val="238"/>
      </rPr>
      <t>Společná ustanovení při zajišťování činností dle písm. a) - g) oceněná samostatně</t>
    </r>
  </si>
  <si>
    <r>
      <t>Ceny v tabulkách i</t>
    </r>
    <r>
      <rPr>
        <vertAlign val="subscript"/>
        <sz val="12"/>
        <rFont val="Times New Roman"/>
        <family val="1"/>
        <charset val="238"/>
      </rPr>
      <t>1</t>
    </r>
    <r>
      <rPr>
        <sz val="12"/>
        <rFont val="Times New Roman"/>
        <family val="1"/>
        <charset val="238"/>
      </rPr>
      <t>) – i</t>
    </r>
    <r>
      <rPr>
        <vertAlign val="subscript"/>
        <sz val="12"/>
        <rFont val="Times New Roman"/>
        <family val="1"/>
        <charset val="238"/>
      </rPr>
      <t>8</t>
    </r>
    <r>
      <rPr>
        <sz val="12"/>
        <rFont val="Times New Roman"/>
        <family val="1"/>
        <charset val="238"/>
      </rPr>
      <t>) zahrnují jednotlivé činnosti specifikované zejména v čl. 2, odst. 2.2., písm. i), jakož i v dalších relevantních ustanoveních zadávací dokumentace a smlouvy. Stanovené ceny budou obsahovat veškeré náklady, které při každé dané činnosti vzniknou a které s ní přímo souvisí, případně takové náklady, které dodavateli vzniknou z povinností uložených smlouvou a oceňované položky se týkají.</t>
    </r>
  </si>
  <si>
    <r>
      <t>i</t>
    </r>
    <r>
      <rPr>
        <b/>
        <vertAlign val="subscript"/>
        <sz val="12"/>
        <rFont val="Times New Roman"/>
        <family val="1"/>
        <charset val="238"/>
      </rPr>
      <t>1</t>
    </r>
    <r>
      <rPr>
        <b/>
        <sz val="12"/>
        <rFont val="Times New Roman"/>
        <family val="1"/>
        <charset val="238"/>
      </rPr>
      <t xml:space="preserve">) </t>
    </r>
    <r>
      <rPr>
        <b/>
        <u/>
        <sz val="12"/>
        <rFont val="Times New Roman"/>
        <family val="1"/>
        <charset val="238"/>
      </rPr>
      <t>Mytí a dezinfekce nádob dle harmonogramu</t>
    </r>
  </si>
  <si>
    <t xml:space="preserve">Cena za umytí a dezinfekci 1 ks nádoby </t>
  </si>
  <si>
    <t>předpokládaný počet nádob za rok</t>
  </si>
  <si>
    <t>za dobu plnění při uvedeném počtu nádob</t>
  </si>
  <si>
    <t>660, 770, 1.100 litrů</t>
  </si>
  <si>
    <t>velkokapacitní kontejnery</t>
  </si>
  <si>
    <r>
      <t>Promazání táhel  a případně nůžkového mechanismu</t>
    </r>
    <r>
      <rPr>
        <sz val="10"/>
        <rFont val="Calibri"/>
        <family val="2"/>
        <charset val="238"/>
      </rPr>
      <t> </t>
    </r>
    <r>
      <rPr>
        <sz val="10"/>
        <rFont val="Times New Roman"/>
        <family val="1"/>
        <charset val="238"/>
      </rPr>
      <t>k vyjíždění podlážek (je-li součástí)</t>
    </r>
  </si>
  <si>
    <t>podzemní a polo-podzemní kontejnery (každý samostatný kontejner ve stanovišti)</t>
  </si>
  <si>
    <t>120, 240, 260 litrů</t>
  </si>
  <si>
    <t>odpadkový koš</t>
  </si>
  <si>
    <r>
      <t>i</t>
    </r>
    <r>
      <rPr>
        <b/>
        <vertAlign val="subscript"/>
        <sz val="12"/>
        <rFont val="Times New Roman"/>
        <family val="1"/>
        <charset val="238"/>
      </rPr>
      <t>2</t>
    </r>
    <r>
      <rPr>
        <b/>
        <sz val="12"/>
        <rFont val="Times New Roman"/>
        <family val="1"/>
        <charset val="238"/>
      </rPr>
      <t xml:space="preserve">) </t>
    </r>
    <r>
      <rPr>
        <b/>
        <u/>
        <sz val="12"/>
        <rFont val="Times New Roman"/>
        <family val="1"/>
        <charset val="238"/>
      </rPr>
      <t>Jednorázové umytí a dezinfekce nádob</t>
    </r>
    <r>
      <rPr>
        <sz val="12"/>
        <rFont val="Times New Roman"/>
        <family val="1"/>
        <charset val="238"/>
      </rPr>
      <t xml:space="preserve"> </t>
    </r>
  </si>
  <si>
    <t>Naceněny budou veškeré činnosti související se zajištěním této služby dle čl. 2, odst. 2.2., písm. i) bodu 1) zadávací dokumentace. V tabulce budou stanoveny ceny za mytí a dezinfekci nádob, a to vždy za 1 ks nádoby dle daného typu. U podzemních a polo-podzemních kontejnerů bude cena stanovena za každou samostatnou nádobu ve stanovišti.</t>
  </si>
  <si>
    <t>Naceněny budou veškeré činnosti související se zajištěním této služby dle čl. 2, odst. 2.2., písm. i) bodu 1) zadávací dokumentace. V tabulce budou stanoveny ceny za jednorázové umytí a dezinfekci nádob, a to vždy za 1 ks nádoby dle daného typu. U podzemních a polo-podzemních kontejnerů bude cena stanovena za každou samostatnou nádobu ve stanovišti.</t>
  </si>
  <si>
    <r>
      <t>i</t>
    </r>
    <r>
      <rPr>
        <b/>
        <vertAlign val="subscript"/>
        <sz val="12"/>
        <color theme="1"/>
        <rFont val="Times New Roman"/>
        <family val="1"/>
        <charset val="238"/>
      </rPr>
      <t>3</t>
    </r>
    <r>
      <rPr>
        <b/>
        <sz val="12"/>
        <color theme="1"/>
        <rFont val="Times New Roman"/>
        <family val="1"/>
        <charset val="238"/>
      </rPr>
      <t xml:space="preserve">) </t>
    </r>
    <r>
      <rPr>
        <b/>
        <u/>
        <sz val="12"/>
        <color theme="1"/>
        <rFont val="Times New Roman"/>
        <family val="1"/>
        <charset val="238"/>
      </rPr>
      <t>Mytí kontejnerových stání</t>
    </r>
    <r>
      <rPr>
        <b/>
        <sz val="12"/>
        <color theme="1"/>
        <rFont val="Times New Roman"/>
        <family val="1"/>
        <charset val="238"/>
      </rPr>
      <t xml:space="preserve"> </t>
    </r>
  </si>
  <si>
    <t>Cena za 1 ks nádoby (pro přepočet za mytí kont. stání)</t>
  </si>
  <si>
    <t>předpokládaný počet nádob v mytých kontejnerových stáních (pro přepočet za mytí kont. stání)</t>
  </si>
  <si>
    <t>1ks</t>
  </si>
  <si>
    <t>za dobu plnění při předpokládaném počtu nádob pro přepočet za mytí kont. stání</t>
  </si>
  <si>
    <r>
      <t>i</t>
    </r>
    <r>
      <rPr>
        <b/>
        <vertAlign val="subscript"/>
        <sz val="12"/>
        <color theme="1"/>
        <rFont val="Times New Roman"/>
        <family val="1"/>
        <charset val="238"/>
      </rPr>
      <t>4</t>
    </r>
    <r>
      <rPr>
        <b/>
        <sz val="12"/>
        <color theme="1"/>
        <rFont val="Times New Roman"/>
        <family val="1"/>
        <charset val="238"/>
      </rPr>
      <t xml:space="preserve">) </t>
    </r>
    <r>
      <rPr>
        <b/>
        <u/>
        <sz val="12"/>
        <color theme="1"/>
        <rFont val="Times New Roman"/>
        <family val="1"/>
        <charset val="238"/>
      </rPr>
      <t xml:space="preserve">Odvoz velkoobjemového odpadu ze stanovišť nádob na odpad </t>
    </r>
  </si>
  <si>
    <t xml:space="preserve">předpokládané množství odpadu v tunách za rok </t>
  </si>
  <si>
    <t>Sběr, přeprava a dotřídění odpadu</t>
  </si>
  <si>
    <t xml:space="preserve">Celkem za dobu plnění za odvoz a odstranění velkoobjemového odpadu při uvedeném množství </t>
  </si>
  <si>
    <t xml:space="preserve"> za období plnění při uvedeném množství odpadů </t>
  </si>
  <si>
    <t>Poplatek za uložení velkoobjemového odpadu kat.č. 200 307 při dané činnosti na skládku</t>
  </si>
  <si>
    <t>předpokládané množství odpadu (t)</t>
  </si>
  <si>
    <t>Celkem za dobu plnění za poplatek za uložení odpadu na skládku při uvedeném množství velkoobjemového odpadu z dané činnosti</t>
  </si>
  <si>
    <t xml:space="preserve"> za dobu plnění při předpokládaném množství odpadu z dané činnosti </t>
  </si>
  <si>
    <r>
      <t>i</t>
    </r>
    <r>
      <rPr>
        <b/>
        <vertAlign val="subscript"/>
        <sz val="12"/>
        <color theme="1"/>
        <rFont val="Times New Roman"/>
        <family val="1"/>
        <charset val="238"/>
      </rPr>
      <t>5</t>
    </r>
    <r>
      <rPr>
        <b/>
        <sz val="12"/>
        <color theme="1"/>
        <rFont val="Times New Roman"/>
        <family val="1"/>
        <charset val="238"/>
      </rPr>
      <t xml:space="preserve">) </t>
    </r>
    <r>
      <rPr>
        <b/>
        <u/>
        <sz val="12"/>
        <color theme="1"/>
        <rFont val="Times New Roman"/>
        <family val="1"/>
        <charset val="238"/>
      </rPr>
      <t xml:space="preserve">Odvoz biologicky rozložitelného odpadu ze stanovišť nádob na odpad </t>
    </r>
  </si>
  <si>
    <t>Naceněny budou veškeré činnosti související se zajištěním této služby dle čl. 2, odst. 2.2., písm. i) bodu 3) zadávací dokumentace, tedy náklady spojené s odvozem velkoobjemového odpadu (kat.č. 200 307) ze stanovišť nádob na odpad. Cena bude stanovena za sběr, přepravu a dotřídění 1 tuny odpadu, a dále za odstranění 1 tuny odpadu. Cena za odstranění odpadu bude stanovena bez zákonného poplatku za uložení odpadu na skládku. Ten je dopočítán automaticky v samostatné tabulce níže dle předpokládané produkce odpadu za dobu plnění a zákonného vývoje sazeb poplatku dle přílohy č. 9 zákona č. 541/2020 Sb., o odpadech. Uplatnění slevy dle § 157 zákona č. 541/2020 Sb., o odpadech je z důvodu množství odpadu předpokládáno pouze u odpadu kat.č. 200 301, proto zde není zohledněno.</t>
  </si>
  <si>
    <t>Naceněny budou veškeré činnosti související se zajištěním této služby dle čl. 2, odst. 2.2., písm. i) bodu 4) zadávací dokumentace, tedy náklady spojené s odvozem biologicky rozložitelného odpadu (kat.č. 200 201) ze stanovišť nádob na odpad. Cena bude stanovena za sběr, přepravu a dotřídění 1 tuny odpadu, a dále za využití 1 tuny odpadu, přičemž v ceně bude zohledněn jak výnos ze zpracování komodity a následného prodeje, tak náklady na odstranění nevyužitelných složek.</t>
  </si>
  <si>
    <t>cena za 1 t bioodpadu</t>
  </si>
  <si>
    <t>Celkem za dobu plnění za odvoz a využití bioodpadu ze stanovišť nádob při uvedeném množství odpadu</t>
  </si>
  <si>
    <r>
      <t>i</t>
    </r>
    <r>
      <rPr>
        <b/>
        <vertAlign val="subscript"/>
        <sz val="12"/>
        <rFont val="Times New Roman"/>
        <family val="1"/>
        <charset val="238"/>
      </rPr>
      <t>6</t>
    </r>
    <r>
      <rPr>
        <b/>
        <sz val="12"/>
        <rFont val="Times New Roman"/>
        <family val="1"/>
        <charset val="238"/>
      </rPr>
      <t xml:space="preserve">) </t>
    </r>
    <r>
      <rPr>
        <b/>
        <u/>
        <sz val="12"/>
        <rFont val="Times New Roman"/>
        <family val="1"/>
        <charset val="238"/>
      </rPr>
      <t>Odvoz odpadních elektrozařízení a pneumatik ze stanovišť nádob</t>
    </r>
  </si>
  <si>
    <t>Naceněny budou veškeré činnosti související se zajištěním této služby dle čl. 2, odst. 2.2., písm. i) bodu 5) zadávací dokumentace, tedy náklady spojené s odvozem elektrozařízení a pneumatik s ukončenou životností ze stanovišť nádob na odpad. Cena bude stanovena za sběr, přepravu, skladování a předání 1 tuny odpadu v rámci zpětného odběru.</t>
  </si>
  <si>
    <t>Odpadní elektrozařízení</t>
  </si>
  <si>
    <t>Odpadní pneumatiky</t>
  </si>
  <si>
    <t xml:space="preserve">cena za 1 t </t>
  </si>
  <si>
    <t>Celkem za dobu plnění za odvoz odpadních elektrozařízení a pneumatik ze stanovišť nádob</t>
  </si>
  <si>
    <r>
      <t>i</t>
    </r>
    <r>
      <rPr>
        <b/>
        <vertAlign val="subscript"/>
        <sz val="12"/>
        <rFont val="Times New Roman"/>
        <family val="1"/>
        <charset val="238"/>
      </rPr>
      <t>7</t>
    </r>
    <r>
      <rPr>
        <b/>
        <sz val="12"/>
        <rFont val="Times New Roman"/>
        <family val="1"/>
        <charset val="238"/>
      </rPr>
      <t xml:space="preserve">) </t>
    </r>
    <r>
      <rPr>
        <b/>
        <u/>
        <sz val="12"/>
        <rFont val="Times New Roman"/>
        <family val="1"/>
        <charset val="238"/>
      </rPr>
      <t>Vynáška</t>
    </r>
    <r>
      <rPr>
        <b/>
        <sz val="12"/>
        <rFont val="Times New Roman"/>
        <family val="1"/>
        <charset val="238"/>
      </rPr>
      <t xml:space="preserve"> </t>
    </r>
  </si>
  <si>
    <t xml:space="preserve">Naceněny budou veškeré činnosti související se zajištěním této doplňkové služby dle čl. 2, odst. 2.2., písm. i) bodu 6) zadávací dokumentace, tedy přepravení sběrných nádob z původního stanoviště ke svozu a zpět, jestliže vzdálenost mezi těmito místy přesahuje 10 m. Cena vynášky bude stanovena jako příplatek k jednotkovým cenám za pronájem nádob při zajištění činností dle čl. 2, odst. 2.2., písm. a), e), f) a g). </t>
  </si>
  <si>
    <t>120, 240, 260  litrů</t>
  </si>
  <si>
    <t xml:space="preserve"> za období plnění při uvedeném počtu nádob</t>
  </si>
  <si>
    <r>
      <t>i</t>
    </r>
    <r>
      <rPr>
        <b/>
        <vertAlign val="subscript"/>
        <sz val="12"/>
        <rFont val="Times New Roman"/>
        <family val="1"/>
        <charset val="238"/>
      </rPr>
      <t>8</t>
    </r>
    <r>
      <rPr>
        <b/>
        <sz val="12"/>
        <rFont val="Times New Roman"/>
        <family val="1"/>
        <charset val="238"/>
      </rPr>
      <t xml:space="preserve">) </t>
    </r>
    <r>
      <rPr>
        <b/>
        <u/>
        <sz val="12"/>
        <rFont val="Times New Roman"/>
        <family val="1"/>
        <charset val="238"/>
      </rPr>
      <t>Vybavení nádob zámkem</t>
    </r>
  </si>
  <si>
    <t xml:space="preserve">Naceněny budou veškeré činnosti související se zajištěním této doplňkové služby dle čl. 2, odst. 2.2., písm. i) bodu 7) zadávací dokumentace, tedy vybevení nádob zámkem. Cena za tuto doplňkovou službu bude stanovena jako příplatek k jednotkovým cenám za pronájem nádob při zajištění činností dle čl. 2, odst. 2.2., písm. a), e), f) a g). </t>
  </si>
  <si>
    <t>Zámek pro daný typ nádob</t>
  </si>
  <si>
    <t>předpokládaný počet nádob osazených zámkem</t>
  </si>
  <si>
    <t xml:space="preserve"> za dobu plnění při uvedeném počtu nádob</t>
  </si>
  <si>
    <t>120, 240  litrů - gravitační zámek</t>
  </si>
  <si>
    <t>660, 770, 1.100 litrů - visací zámek na řetízku</t>
  </si>
  <si>
    <r>
      <t>j</t>
    </r>
    <r>
      <rPr>
        <b/>
        <vertAlign val="subscript"/>
        <sz val="12"/>
        <rFont val="Times New Roman"/>
        <family val="1"/>
        <charset val="238"/>
      </rPr>
      <t>1</t>
    </r>
    <r>
      <rPr>
        <b/>
        <sz val="12"/>
        <rFont val="Times New Roman"/>
        <family val="1"/>
        <charset val="238"/>
      </rPr>
      <t xml:space="preserve">) </t>
    </r>
    <r>
      <rPr>
        <b/>
        <u/>
        <sz val="12"/>
        <rFont val="Times New Roman"/>
        <family val="1"/>
        <charset val="238"/>
      </rPr>
      <t>Správa a provozování sběrného dvora, včetně jeho zřízení a vybavení</t>
    </r>
  </si>
  <si>
    <r>
      <t xml:space="preserve">j) </t>
    </r>
    <r>
      <rPr>
        <b/>
        <u val="double"/>
        <sz val="12"/>
        <rFont val="Times New Roman"/>
        <family val="1"/>
        <charset val="238"/>
      </rPr>
      <t xml:space="preserve">Správa a provozování sběrného dvora, včetně jeho zřízení a vybavení </t>
    </r>
  </si>
  <si>
    <t>V následující tabulce bude uvedena paušální cena v Kč za rok, zahrnující veškeré náklady spojené se zajištěním  správy a provozování sběrného dvora, stanovené čl. 2, odst. 2.2., písm. j) zadávací dokumentace.</t>
  </si>
  <si>
    <r>
      <t>j</t>
    </r>
    <r>
      <rPr>
        <b/>
        <vertAlign val="subscript"/>
        <sz val="12"/>
        <rFont val="Times New Roman"/>
        <family val="1"/>
        <charset val="238"/>
      </rPr>
      <t>2</t>
    </r>
    <r>
      <rPr>
        <b/>
        <sz val="12"/>
        <rFont val="Times New Roman"/>
        <family val="1"/>
        <charset val="238"/>
      </rPr>
      <t xml:space="preserve">) </t>
    </r>
    <r>
      <rPr>
        <b/>
        <u/>
        <sz val="12"/>
        <rFont val="Times New Roman"/>
        <family val="1"/>
        <charset val="238"/>
      </rPr>
      <t>Nakládání s odpady předanými do sběrného dvora</t>
    </r>
  </si>
  <si>
    <t>SOUHRNNÝ PŘEHLED CELKOVÝCH CEN v členění dle jednotlivých činností při uvedeném předpokládaném objemu prací za dobu plnění zakázky 5 let</t>
  </si>
  <si>
    <t>Jednotlivé činnosti / celková cena za dobu plnění 5 let</t>
  </si>
  <si>
    <r>
      <t xml:space="preserve">Ceny v </t>
    </r>
    <r>
      <rPr>
        <sz val="12"/>
        <color rgb="FF000000"/>
        <rFont val="Times New Roman"/>
        <family val="1"/>
        <charset val="238"/>
      </rPr>
      <t>tabulkách j</t>
    </r>
    <r>
      <rPr>
        <vertAlign val="subscript"/>
        <sz val="12"/>
        <color rgb="FF000000"/>
        <rFont val="Times New Roman"/>
        <family val="1"/>
        <charset val="238"/>
      </rPr>
      <t>1</t>
    </r>
    <r>
      <rPr>
        <sz val="12"/>
        <color rgb="FF000000"/>
        <rFont val="Times New Roman"/>
        <family val="1"/>
        <charset val="238"/>
      </rPr>
      <t>) – j</t>
    </r>
    <r>
      <rPr>
        <vertAlign val="subscript"/>
        <sz val="12"/>
        <color rgb="FF000000"/>
        <rFont val="Times New Roman"/>
        <family val="1"/>
        <charset val="238"/>
      </rPr>
      <t>3</t>
    </r>
    <r>
      <rPr>
        <sz val="12"/>
        <color rgb="FF000000"/>
        <rFont val="Times New Roman"/>
        <family val="1"/>
        <charset val="238"/>
      </rPr>
      <t xml:space="preserve">) </t>
    </r>
    <r>
      <rPr>
        <sz val="12"/>
        <rFont val="Times New Roman"/>
        <family val="1"/>
        <charset val="238"/>
      </rPr>
      <t xml:space="preserve">zahrnují veškeré činnosti specifikované zejména v čl. 2, odst. 2.2., písm. j) a v příslušných ustanoveních písm. i), zadávací dokumentace, přičemž v cenách za nakládání s odpady bude vždy zohledněn jak výnos z prodeje komodit, tak náklady na odstranění nevyužitelných složek. </t>
    </r>
  </si>
  <si>
    <t xml:space="preserve">za dobu plnění zakázky </t>
  </si>
  <si>
    <t>Název odpadu</t>
  </si>
  <si>
    <t>Papír a lepenka</t>
  </si>
  <si>
    <t>Sklo</t>
  </si>
  <si>
    <t>Oděvy</t>
  </si>
  <si>
    <t>Textilní materiály</t>
  </si>
  <si>
    <t>Rozpouštědla</t>
  </si>
  <si>
    <t>Kyseliny</t>
  </si>
  <si>
    <t>Zásady</t>
  </si>
  <si>
    <t>Pesticidy</t>
  </si>
  <si>
    <t>Jedlý olej a tuk</t>
  </si>
  <si>
    <t xml:space="preserve">Barvy, tiskařské barvy, lepidla a pryskyřice obsahující N látky </t>
  </si>
  <si>
    <t>Barvy tiskařské barvy, lepidla a pryskyřice neuv. pod č. 200127</t>
  </si>
  <si>
    <t>Dřevo obsahující N látky</t>
  </si>
  <si>
    <t>Dřevo neuvedené pod č. 200137</t>
  </si>
  <si>
    <t>Plasty</t>
  </si>
  <si>
    <t>Kovy</t>
  </si>
  <si>
    <t>Biologicky rozložitelný odpad</t>
  </si>
  <si>
    <t>Zemina a kameny</t>
  </si>
  <si>
    <t>Olej a tuk neuv. pod č. 200125</t>
  </si>
  <si>
    <t xml:space="preserve"> celková cena za dobu plnění </t>
  </si>
  <si>
    <t>za dobu plnění při uvedeném množství odpadu</t>
  </si>
  <si>
    <t>Dotřídění a přeprava odpadu</t>
  </si>
  <si>
    <r>
      <t>předpokládané množství odpadu</t>
    </r>
    <r>
      <rPr>
        <b/>
        <sz val="10"/>
        <rFont val="Calibri"/>
        <family val="2"/>
        <charset val="238"/>
      </rPr>
      <t> </t>
    </r>
    <r>
      <rPr>
        <b/>
        <sz val="10"/>
        <rFont val="Times New Roman"/>
        <family val="1"/>
        <charset val="238"/>
      </rPr>
      <t>v</t>
    </r>
    <r>
      <rPr>
        <b/>
        <sz val="10"/>
        <rFont val="Calibri"/>
        <family val="2"/>
        <charset val="238"/>
      </rPr>
      <t> </t>
    </r>
    <r>
      <rPr>
        <b/>
        <sz val="10"/>
        <rFont val="Times New Roman"/>
        <family val="1"/>
        <charset val="238"/>
      </rPr>
      <t xml:space="preserve">tunách za rok </t>
    </r>
  </si>
  <si>
    <t>V následující samostatné tabulce bude stanovena cena za  nakládání s velkoobjemovým odpadem (kat.č. 200 307) předaným občany ve sběrném dvoře. Cena bude stanovena za dotřídění a přepravu a dále za odstranění 1 tuny odpadu. Cena za odstranění odpadu bude stanovena bez zákonného poplatku za uložení odpadu na skládku. Ten je dopočítán automaticky v samostatné tabulce níže dle předpokládané produkce odpadu za dobu plnění a zákonného vývoje sazeb poplatku dle přílohy č. 9 zákona č. 541/2020 Sb., o odpadech. Uplatnění slevy dle § 157 zákona č. 541/2020 Sb., o odpadech je z důvodu množství odpadu předpokládáno pouze u odpadu kat.č. 200 301, proto zde není zohledněno.</t>
  </si>
  <si>
    <r>
      <t>j</t>
    </r>
    <r>
      <rPr>
        <b/>
        <vertAlign val="subscript"/>
        <sz val="12"/>
        <rFont val="Times New Roman"/>
        <family val="1"/>
        <charset val="238"/>
      </rPr>
      <t>3</t>
    </r>
    <r>
      <rPr>
        <b/>
        <sz val="12"/>
        <rFont val="Times New Roman"/>
        <family val="1"/>
        <charset val="238"/>
      </rPr>
      <t xml:space="preserve">) </t>
    </r>
    <r>
      <rPr>
        <b/>
        <u/>
        <sz val="12"/>
        <rFont val="Times New Roman"/>
        <family val="1"/>
        <charset val="238"/>
      </rPr>
      <t>Nakládání s výrobky s ukončenou životností v rámci zpětného odběru</t>
    </r>
  </si>
  <si>
    <t>Baterie nebo akumulátory</t>
  </si>
  <si>
    <t>Naceněny zde budou veškeré činnosti související se zajištěním převzetí výrobků s ukončenou životností v rámci sběrného dvora, který slouží zároveň jako místo zpětného odběru od občanů města. Cena bude stanovena za 1 tunu, a zahrnovat bude zejména náklady za převzetí, manipulaci, skladování a předání kolektivnímu systému v rámci zpětného odběru.</t>
  </si>
  <si>
    <r>
      <t xml:space="preserve">Ceny v </t>
    </r>
    <r>
      <rPr>
        <sz val="12"/>
        <color rgb="FF000000"/>
        <rFont val="Times New Roman"/>
        <family val="1"/>
        <charset val="238"/>
      </rPr>
      <t>tabulce k</t>
    </r>
    <r>
      <rPr>
        <vertAlign val="subscript"/>
        <sz val="12"/>
        <color rgb="FF000000"/>
        <rFont val="Times New Roman"/>
        <family val="1"/>
        <charset val="238"/>
      </rPr>
      <t>1</t>
    </r>
    <r>
      <rPr>
        <sz val="12"/>
        <color rgb="FF000000"/>
        <rFont val="Times New Roman"/>
        <family val="1"/>
        <charset val="238"/>
      </rPr>
      <t xml:space="preserve">) </t>
    </r>
    <r>
      <rPr>
        <sz val="12"/>
        <rFont val="Times New Roman"/>
        <family val="1"/>
        <charset val="238"/>
      </rPr>
      <t>zahrnují veškeré činnosti specifikované zejména v čl. 2, odst. 2.2., písm. k) a v příslušných ustanoveních písm. h), zadávací dokumentace.</t>
    </r>
  </si>
  <si>
    <r>
      <t>k</t>
    </r>
    <r>
      <rPr>
        <b/>
        <vertAlign val="subscript"/>
        <sz val="12"/>
        <rFont val="Times New Roman"/>
        <family val="1"/>
        <charset val="238"/>
      </rPr>
      <t>1</t>
    </r>
    <r>
      <rPr>
        <b/>
        <sz val="12"/>
        <rFont val="Times New Roman"/>
        <family val="1"/>
        <charset val="238"/>
      </rPr>
      <t xml:space="preserve">) </t>
    </r>
    <r>
      <rPr>
        <b/>
        <u/>
        <sz val="12"/>
        <rFont val="Times New Roman"/>
        <family val="1"/>
        <charset val="238"/>
      </rPr>
      <t>Správa a provozování RE-USE point, včetně jeho zřízení a vybavení</t>
    </r>
  </si>
  <si>
    <t>V následující tabulce bude uvedena paušální cena v Kč za rok, zahrnující veškeré náklady spojené se zajištěním  správy a provozování RE-USE point v rozsahu specifikovaném v  čl. 2, odst. 2.2., písm. k) zadávací dokumentace.</t>
  </si>
  <si>
    <r>
      <t>k)</t>
    </r>
    <r>
      <rPr>
        <b/>
        <u/>
        <sz val="12"/>
        <rFont val="Times New Roman"/>
        <family val="1"/>
        <charset val="238"/>
      </rPr>
      <t xml:space="preserve"> </t>
    </r>
    <r>
      <rPr>
        <b/>
        <u val="double"/>
        <sz val="12"/>
        <rFont val="Times New Roman"/>
        <family val="1"/>
        <charset val="238"/>
      </rPr>
      <t>Správa a provozování RE-USE point, včetně jeho zřízení a vybavení</t>
    </r>
  </si>
  <si>
    <r>
      <t xml:space="preserve">a) Sběr, svoz a odstranění směsného komunálního odpadu ze svozových nádob </t>
    </r>
    <r>
      <rPr>
        <sz val="10"/>
        <color theme="1"/>
        <rFont val="Times New Roman"/>
        <family val="1"/>
        <charset val="238"/>
      </rPr>
      <t>(veškeré činnosti dle čl. 2, odst. 2.2., písm. a) a h) zadávací dokumentace)</t>
    </r>
  </si>
  <si>
    <r>
      <t xml:space="preserve">b) Sběr, svoz a odstranění směsného komunálního odpadu z kapacitně větších nádob </t>
    </r>
    <r>
      <rPr>
        <sz val="10"/>
        <color theme="1"/>
        <rFont val="Times New Roman"/>
        <family val="1"/>
        <charset val="238"/>
      </rPr>
      <t>(veškeré činnosti dle čl. 2, odst. 2.2., písm. b) a h) zadávací dokumentace)</t>
    </r>
  </si>
  <si>
    <r>
      <t xml:space="preserve">c) Sběr, svoz a využití nebo odstranění odpadu z podzemních a polo-podzemních kontejnerů </t>
    </r>
    <r>
      <rPr>
        <sz val="10"/>
        <color theme="1"/>
        <rFont val="Times New Roman"/>
        <family val="1"/>
        <charset val="238"/>
      </rPr>
      <t>(veškeré činnosti dle čl. 2, odst. 2.2., písm. c) a h) zadávací dokumentace)</t>
    </r>
  </si>
  <si>
    <r>
      <t xml:space="preserve">d) Sběr, svoz a odstranění odpadu z odpadkových košů </t>
    </r>
    <r>
      <rPr>
        <sz val="10"/>
        <color theme="1"/>
        <rFont val="Times New Roman"/>
        <family val="1"/>
        <charset val="238"/>
      </rPr>
      <t>(veškeré činnosti dle čl. 2, odst. 2.2., písm. d) a h) zadávací dokumentace)</t>
    </r>
  </si>
  <si>
    <r>
      <t>e) Sběr, svoz, dotřídění a využití vytříděných složek KO z nádob , určených ke sběru jednotlivých komodit: papír - sklo - plasty + nápojový karton a kovy</t>
    </r>
    <r>
      <rPr>
        <sz val="10"/>
        <color theme="1"/>
        <rFont val="Times New Roman"/>
        <family val="1"/>
        <charset val="238"/>
      </rPr>
      <t xml:space="preserve"> (veškeré činnosti dle čl. 2, odst. 2.2., písm. e) a h) zadávací dokumentace)</t>
    </r>
  </si>
  <si>
    <r>
      <t xml:space="preserve">f) Sběr, svoz a využití biologicky rozložitelného odpadu z nádob- kat.č. 200 201 </t>
    </r>
    <r>
      <rPr>
        <sz val="10"/>
        <color theme="1"/>
        <rFont val="Times New Roman"/>
        <family val="1"/>
        <charset val="238"/>
      </rPr>
      <t>(veškeré činnosti dle čl. 2, odst. 2.2., písm. f) a h) zadávací dokumentace)</t>
    </r>
  </si>
  <si>
    <r>
      <t xml:space="preserve">g) Sběr, svoz a využití biologicky rozložitelného odpadu z kuchyní a stravoven z nádob - kat.č. 200 108 </t>
    </r>
    <r>
      <rPr>
        <sz val="10"/>
        <color theme="1"/>
        <rFont val="Times New Roman"/>
        <family val="1"/>
        <charset val="238"/>
      </rPr>
      <t>(veškeré činnosti dle čl. 2, odst. 2.2., písm. g) a h) zadávací dokumentace)</t>
    </r>
  </si>
  <si>
    <r>
      <t xml:space="preserve">i) Společná ustanovení při zajišťování činností dle čl. 2, odst. 2.2., písm. a) - g) - oceněna v ceníku samostatně </t>
    </r>
    <r>
      <rPr>
        <sz val="10"/>
        <color theme="1"/>
        <rFont val="Times New Roman"/>
        <family val="1"/>
        <charset val="238"/>
      </rPr>
      <t>(veškeré činnosti dle čl. 2, odst. 2.2., písm. i) zadávací dokumentace)</t>
    </r>
  </si>
  <si>
    <r>
      <t xml:space="preserve">j) Správa  a provozování sběrného dvora, včetně jeho zřízení a vybavení </t>
    </r>
    <r>
      <rPr>
        <sz val="10"/>
        <color theme="1"/>
        <rFont val="Times New Roman"/>
        <family val="1"/>
        <charset val="238"/>
      </rPr>
      <t xml:space="preserve">(veškeré činnosti dle čl. 2, odst. 2.2., písm. j) zadávací dokumentace) </t>
    </r>
  </si>
  <si>
    <r>
      <t xml:space="preserve">k) Správa  a provozování RE-USE point, včetně jeho zřízení a vybavení </t>
    </r>
    <r>
      <rPr>
        <sz val="10"/>
        <color theme="1"/>
        <rFont val="Times New Roman"/>
        <family val="1"/>
        <charset val="238"/>
      </rPr>
      <t xml:space="preserve">(veškeré činnosti dle čl. 2, odst. 2.2., písm. k) zadávací dokumentace) </t>
    </r>
  </si>
  <si>
    <r>
      <t>d</t>
    </r>
    <r>
      <rPr>
        <b/>
        <vertAlign val="subscript"/>
        <sz val="10"/>
        <color theme="1"/>
        <rFont val="Times New Roman"/>
        <family val="1"/>
        <charset val="238"/>
      </rPr>
      <t>5</t>
    </r>
    <r>
      <rPr>
        <b/>
        <sz val="10"/>
        <color theme="1"/>
        <rFont val="Times New Roman"/>
        <family val="1"/>
        <charset val="238"/>
      </rPr>
      <t xml:space="preserve">) Odstranění směsného komunálního odpadu </t>
    </r>
    <r>
      <rPr>
        <sz val="10"/>
        <color theme="1"/>
        <rFont val="Times New Roman"/>
        <family val="1"/>
        <charset val="238"/>
      </rPr>
      <t>při plnění činností dle čl. 2, odst. 2.2., písm. a) - d) zadávací dokumentace</t>
    </r>
  </si>
  <si>
    <t>výše polatku dle přílohy č. 9           na daný rok</t>
  </si>
  <si>
    <r>
      <t>Naceněn bude mimořádný svoz nádob mimo schválený harmonogram svozu, včetně zajištění úklidu stanovišť nádob a veškerých dalších úkonů souvisejících se zajištěním této služby, vyjma nákladů spojených s odstraněním odpadu (řešeno samostatně tabulkou d</t>
    </r>
    <r>
      <rPr>
        <vertAlign val="subscript"/>
        <sz val="12"/>
        <rFont val="Times New Roman"/>
        <family val="1"/>
        <charset val="238"/>
      </rPr>
      <t>5</t>
    </r>
    <r>
      <rPr>
        <sz val="12"/>
        <rFont val="Times New Roman"/>
        <family val="1"/>
        <charset val="238"/>
      </rPr>
      <t>). Cena bude stanovena za svoz 1 ks nádoby daného typu bez odstranění odpadu.</t>
    </r>
  </si>
  <si>
    <r>
      <t>Ceny v tabulkách d</t>
    </r>
    <r>
      <rPr>
        <vertAlign val="subscript"/>
        <sz val="12"/>
        <color theme="1"/>
        <rFont val="Times New Roman"/>
        <family val="1"/>
        <charset val="238"/>
      </rPr>
      <t>1</t>
    </r>
    <r>
      <rPr>
        <sz val="12"/>
        <color theme="1"/>
        <rFont val="Times New Roman"/>
        <family val="1"/>
        <charset val="238"/>
      </rPr>
      <t>) – d</t>
    </r>
    <r>
      <rPr>
        <vertAlign val="subscript"/>
        <sz val="12"/>
        <color theme="1"/>
        <rFont val="Times New Roman"/>
        <family val="1"/>
        <charset val="238"/>
      </rPr>
      <t>4</t>
    </r>
    <r>
      <rPr>
        <sz val="12"/>
        <color theme="1"/>
        <rFont val="Times New Roman"/>
        <family val="1"/>
        <charset val="238"/>
      </rPr>
      <t>) zahrnují veškeré činnosti specifikované zejména v čl. 2, odst. 2.2., písm. d) a v příslušných ustanoveních písm. h) zadávací dokumentace. Výjimkou jsou náklady spojené s odstraněním odpadu kat. č. 200 301. Tyto náklady jsou pro činnosti dle čl. 2, odst. 2.2., písm. a), b), c) a d) řešeny společně, a to samostatně naceněnou tabulkou d</t>
    </r>
    <r>
      <rPr>
        <vertAlign val="subscript"/>
        <sz val="12"/>
        <color theme="1"/>
        <rFont val="Times New Roman"/>
        <family val="1"/>
        <charset val="238"/>
      </rPr>
      <t>5</t>
    </r>
    <r>
      <rPr>
        <sz val="12"/>
        <color theme="1"/>
        <rFont val="Times New Roman"/>
        <family val="1"/>
        <charset val="238"/>
      </rPr>
      <t xml:space="preserve">). </t>
    </r>
  </si>
  <si>
    <t>Cena bude stanovena za pronájem 1 ks nádoby daného typu.</t>
  </si>
  <si>
    <r>
      <t>e</t>
    </r>
    <r>
      <rPr>
        <b/>
        <vertAlign val="subscript"/>
        <sz val="12"/>
        <rFont val="Times New Roman"/>
        <family val="1"/>
        <charset val="238"/>
      </rPr>
      <t>2</t>
    </r>
    <r>
      <rPr>
        <b/>
        <sz val="12"/>
        <rFont val="Times New Roman"/>
        <family val="1"/>
        <charset val="238"/>
      </rPr>
      <t>)</t>
    </r>
    <r>
      <rPr>
        <b/>
        <u/>
        <sz val="12"/>
        <rFont val="Times New Roman"/>
        <family val="1"/>
        <charset val="238"/>
      </rPr>
      <t xml:space="preserve"> Svoz, dotřídění a využití odpadu z nádob na separovaný odpad</t>
    </r>
  </si>
  <si>
    <t>Cena bude stanovena za svoz, dotřídění a využití odpadu z 1 nádoby daného typu, dle četnosti svozu a komodity za rok, přičemž v ceně bude vždy zohledněn jak výnos z prodeje jednotlivých komodit, tak náklady na odstranění nevyužitelných složek. Plasty jsou soustřeďovány společně s nápojovým kartonem a kovy jako multikomodita.</t>
  </si>
  <si>
    <t>Cena za vývoz a využití odpadu z 1 ks nádoby daného typu</t>
  </si>
  <si>
    <t>cena za 1 ks nádoby za rok                                   (bez odstranění odpadu)</t>
  </si>
  <si>
    <t>Cena za svoz 1 ks nádoby daného typu                                (bez odstranění odpadu)</t>
  </si>
  <si>
    <t>předpokládaný počet jednorázově přistavených nádob  za rok</t>
  </si>
  <si>
    <t>Cena za vývoz 1 ks nádoby daného typu                            (bez odstranění odpadu)</t>
  </si>
  <si>
    <t>paušální cena za 1 vývoz 1 ks kontejneru                             (bez odstranění odpadu)</t>
  </si>
  <si>
    <t>paušální cena za 1 vývoz 1 ks kontejneru                           (bez odstranění odpadu)</t>
  </si>
  <si>
    <t>cena za dotřídění a využití 1 t separovaného odpadu</t>
  </si>
  <si>
    <t>cena za vývoz 1 ks koše za rok (bez odstranění odpadu)</t>
  </si>
  <si>
    <t>cena za mimořádný vývoz 1 ks odpadkového koše               (bez odstranění odpadu)</t>
  </si>
  <si>
    <t>předpokládaný počet jednorázově přistavených nádob za rok</t>
  </si>
  <si>
    <t>Cena za svoz a využití odpadu z 1 ks nádoby daného typu</t>
  </si>
  <si>
    <t>Cena za svoz  a využití odpadu z 1 ks nádoby daného typu</t>
  </si>
  <si>
    <t>V následující tabulce budou stanoveny jednotkové ceny, zahrnující veškeré náklady spojené s přepravou, manipulací, skladováním  a využitím či odstraněním jednotlivých druhů odpadů, předaných do sběrného dvora občany. V cenách za využitelné odpady bude vždy zohledněn jak výnos z prodeje komodit, tak náklady na odstranění nevyužitelných složek.</t>
  </si>
  <si>
    <r>
      <t>Tabulkami i</t>
    </r>
    <r>
      <rPr>
        <vertAlign val="subscript"/>
        <sz val="12"/>
        <rFont val="Times New Roman"/>
        <family val="1"/>
        <charset val="238"/>
      </rPr>
      <t>1</t>
    </r>
    <r>
      <rPr>
        <sz val="12"/>
        <rFont val="Times New Roman"/>
        <family val="1"/>
        <charset val="238"/>
      </rPr>
      <t>) - i</t>
    </r>
    <r>
      <rPr>
        <vertAlign val="subscript"/>
        <sz val="12"/>
        <rFont val="Times New Roman"/>
        <family val="1"/>
        <charset val="238"/>
      </rPr>
      <t>8</t>
    </r>
    <r>
      <rPr>
        <sz val="12"/>
        <rFont val="Times New Roman"/>
        <family val="1"/>
        <charset val="238"/>
      </rPr>
      <t>) jsou samostatně naceněna společná ustanovení při zajišťování činností dle čl. 2, odst. 2.2., písm. a) - g). Korespondují s jejich podrobnou specifikací v čl. 2, odst. 2.2., písm. i).</t>
    </r>
  </si>
  <si>
    <r>
      <t>d</t>
    </r>
    <r>
      <rPr>
        <b/>
        <vertAlign val="subscript"/>
        <sz val="12"/>
        <color theme="1"/>
        <rFont val="Times New Roman"/>
        <family val="1"/>
        <charset val="238"/>
      </rPr>
      <t>1</t>
    </r>
    <r>
      <rPr>
        <b/>
        <sz val="12"/>
        <color theme="1"/>
        <rFont val="Times New Roman"/>
        <family val="1"/>
        <charset val="238"/>
      </rPr>
      <t xml:space="preserve">) </t>
    </r>
    <r>
      <rPr>
        <b/>
        <u/>
        <sz val="12"/>
        <color theme="1"/>
        <rFont val="Times New Roman"/>
        <family val="1"/>
        <charset val="238"/>
      </rPr>
      <t xml:space="preserve">Odpadkové koše v majetku dodavatele </t>
    </r>
  </si>
  <si>
    <t xml:space="preserve">předpokládané množství odpadu  v tunách za rok </t>
  </si>
  <si>
    <t>Jednotkové ceny budou zpracovány v souladu se zadávacími podmínkami, kde jsou, shodně s členěním tabulek k nacenění, jednotlivé činnosti rozděleny na hlavní okruhy (viz. čl. 2, odst. 2.1. zadávací dokumentace).</t>
  </si>
  <si>
    <t>1 úkon</t>
  </si>
  <si>
    <r>
      <t>Ceny v tabulkách a</t>
    </r>
    <r>
      <rPr>
        <vertAlign val="subscript"/>
        <sz val="12"/>
        <rFont val="Times New Roman"/>
        <family val="1"/>
        <charset val="238"/>
      </rPr>
      <t>1</t>
    </r>
    <r>
      <rPr>
        <sz val="12"/>
        <rFont val="Times New Roman"/>
        <family val="1"/>
        <charset val="238"/>
      </rPr>
      <t>) - a</t>
    </r>
    <r>
      <rPr>
        <vertAlign val="subscript"/>
        <sz val="12"/>
        <rFont val="Times New Roman"/>
        <family val="1"/>
        <charset val="238"/>
      </rPr>
      <t>3</t>
    </r>
    <r>
      <rPr>
        <sz val="12"/>
        <rFont val="Times New Roman"/>
        <family val="1"/>
        <charset val="238"/>
      </rPr>
      <t>) zahrnují veškeré činnosti specifikované zejména v čl. 2, odst. 2.2., písm. a) a v příslušných ustanoveních písm. h) zadávací dokumentace. Výjimkou jsou náklady spojené s</t>
    </r>
    <r>
      <rPr>
        <sz val="12"/>
        <rFont val="Calibri"/>
        <family val="2"/>
        <charset val="238"/>
      </rPr>
      <t> </t>
    </r>
    <r>
      <rPr>
        <sz val="12"/>
        <rFont val="Times New Roman"/>
        <family val="1"/>
        <charset val="238"/>
      </rPr>
      <t>odstraněním odpadu kat. č. 200 301. Tyto náklady jsou pro činnosti dle čl. 2, odst. 2.2., písm. a), b), c) a d) řešeny společně, a to samostatně naceněnou tabulkou d</t>
    </r>
    <r>
      <rPr>
        <vertAlign val="subscript"/>
        <sz val="12"/>
        <rFont val="Times New Roman"/>
        <family val="1"/>
        <charset val="238"/>
      </rPr>
      <t>5</t>
    </r>
    <r>
      <rPr>
        <sz val="12"/>
        <rFont val="Times New Roman"/>
        <family val="1"/>
        <charset val="238"/>
      </rPr>
      <t xml:space="preserve">). </t>
    </r>
  </si>
  <si>
    <r>
      <t>Součástí hlavních okruhů činností jsou doplňkové či dílčí činnosti (např. mimořádné svozy, jednorázové přistavení nádob apod.), které je třeba nacenit v samostatných tabulkách. Ty jsou vždy označeny stejným písmenem jako hlavní okruh činnosti, ke které se vztahuje. Označení každé tabulky k nacenění doplňkových či dílčích činností je dále doplněno pořadovým číslem tabulky (např. a</t>
    </r>
    <r>
      <rPr>
        <vertAlign val="subscript"/>
        <sz val="12"/>
        <rFont val="Times New Roman"/>
        <family val="1"/>
        <charset val="238"/>
      </rPr>
      <t>1</t>
    </r>
    <r>
      <rPr>
        <sz val="12"/>
        <rFont val="Times New Roman"/>
        <family val="1"/>
        <charset val="238"/>
      </rPr>
      <t>)</t>
    </r>
    <r>
      <rPr>
        <vertAlign val="subscript"/>
        <sz val="12"/>
        <rFont val="Times New Roman"/>
        <family val="1"/>
        <charset val="238"/>
      </rPr>
      <t xml:space="preserve"> </t>
    </r>
    <r>
      <rPr>
        <sz val="12"/>
        <rFont val="Times New Roman"/>
        <family val="1"/>
        <charset val="238"/>
      </rPr>
      <t>a</t>
    </r>
    <r>
      <rPr>
        <sz val="12"/>
        <rFont val="Calibri"/>
        <family val="2"/>
        <charset val="238"/>
      </rPr>
      <t> </t>
    </r>
    <r>
      <rPr>
        <sz val="12"/>
        <rFont val="Times New Roman"/>
        <family val="1"/>
        <charset val="238"/>
      </rPr>
      <t>koresponduje s odkazy v popisu prací v zadávací dokumentaci (dále jen ZD).</t>
    </r>
  </si>
  <si>
    <r>
      <t>V následující tabulce budou uvedeny jednotkové ceny za pronájem a svoz 1 ks nádoby za rok dle uvedeného typu nádoby, při dané četnosti svozu. V ceně budou zahrnuty veškeré činnosti stanovené zejména čl. 2, odst. 2.2., písm. a) a h) ZD pro plnění dané části předmětu zakázky, vyjma úkonů, řešených samostatnými tabulkami s označením a</t>
    </r>
    <r>
      <rPr>
        <vertAlign val="subscript"/>
        <sz val="12"/>
        <color theme="1"/>
        <rFont val="Times New Roman"/>
        <family val="1"/>
        <charset val="238"/>
      </rPr>
      <t>2</t>
    </r>
    <r>
      <rPr>
        <sz val="12"/>
        <color theme="1"/>
        <rFont val="Times New Roman"/>
        <family val="1"/>
        <charset val="238"/>
      </rPr>
      <t>), a</t>
    </r>
    <r>
      <rPr>
        <vertAlign val="subscript"/>
        <sz val="12"/>
        <color theme="1"/>
        <rFont val="Times New Roman"/>
        <family val="1"/>
        <charset val="238"/>
      </rPr>
      <t>3</t>
    </r>
    <r>
      <rPr>
        <sz val="12"/>
        <color theme="1"/>
        <rFont val="Times New Roman"/>
        <family val="1"/>
        <charset val="238"/>
      </rPr>
      <t>), i</t>
    </r>
    <r>
      <rPr>
        <vertAlign val="subscript"/>
        <sz val="12"/>
        <color theme="1"/>
        <rFont val="Times New Roman"/>
        <family val="1"/>
        <charset val="238"/>
      </rPr>
      <t>7</t>
    </r>
    <r>
      <rPr>
        <sz val="12"/>
        <color theme="1"/>
        <rFont val="Times New Roman"/>
        <family val="1"/>
        <charset val="238"/>
      </rPr>
      <t>), i</t>
    </r>
    <r>
      <rPr>
        <vertAlign val="subscript"/>
        <sz val="12"/>
        <color theme="1"/>
        <rFont val="Times New Roman"/>
        <family val="1"/>
        <charset val="238"/>
      </rPr>
      <t>8</t>
    </r>
    <r>
      <rPr>
        <sz val="12"/>
        <color theme="1"/>
        <rFont val="Times New Roman"/>
        <family val="1"/>
        <charset val="238"/>
      </rPr>
      <t>) a vyjma nákladů spojených s</t>
    </r>
    <r>
      <rPr>
        <sz val="12"/>
        <color theme="1"/>
        <rFont val="Calibri"/>
        <family val="2"/>
        <charset val="238"/>
      </rPr>
      <t> </t>
    </r>
    <r>
      <rPr>
        <sz val="12"/>
        <color theme="1"/>
        <rFont val="Times New Roman"/>
        <family val="1"/>
        <charset val="238"/>
      </rPr>
      <t>odstraněním odpadu, které jsou řešeny samostatně tabulkou d</t>
    </r>
    <r>
      <rPr>
        <vertAlign val="subscript"/>
        <sz val="12"/>
        <color theme="1"/>
        <rFont val="Times New Roman"/>
        <family val="1"/>
        <charset val="238"/>
      </rPr>
      <t>5</t>
    </r>
    <r>
      <rPr>
        <sz val="12"/>
        <color theme="1"/>
        <rFont val="Times New Roman"/>
        <family val="1"/>
        <charset val="238"/>
      </rPr>
      <t xml:space="preserve">). </t>
    </r>
  </si>
  <si>
    <t>předpokládaný počet dnů pronájmu za rok přepočtený dle počtu jednorázově přistavených nádob</t>
  </si>
  <si>
    <t>předpokládaný počet svozů za rok přepočtený dle počtu jednorázově přistavených nádob a doby jejich přistavení</t>
  </si>
  <si>
    <r>
      <t>V tabulce budou stanoveny ceny za dotřídění a využití jednotlivých druhů separovaného odpadu, se kterými bude nakládáno při plnění této činnosti, přičemž v ceně je zohledněn jak výnos z prodeje jednotlivých druhů separovaného odpadu, tak náklady na odstranění nevyužitelných složek. Plasty jsou soustřeďovány společně s nápojovým kartonem a kovy jako multikomodita. Odstranění odpadu kat.č. 200 301 z kontejnerů na SKO je</t>
    </r>
    <r>
      <rPr>
        <sz val="12"/>
        <rFont val="Calibri"/>
        <family val="2"/>
        <charset val="238"/>
      </rPr>
      <t> </t>
    </r>
    <r>
      <rPr>
        <sz val="12"/>
        <rFont val="Times New Roman"/>
        <family val="1"/>
        <charset val="238"/>
      </rPr>
      <t>řešeno samostatně tabulkou d</t>
    </r>
    <r>
      <rPr>
        <vertAlign val="subscript"/>
        <sz val="12"/>
        <rFont val="Times New Roman"/>
        <family val="1"/>
        <charset val="238"/>
      </rPr>
      <t>5</t>
    </r>
    <r>
      <rPr>
        <sz val="12"/>
        <rFont val="Times New Roman"/>
        <family val="1"/>
        <charset val="238"/>
      </rPr>
      <t xml:space="preserve">). </t>
    </r>
  </si>
  <si>
    <r>
      <t xml:space="preserve"> Jedná se o odpadkové koše</t>
    </r>
    <r>
      <rPr>
        <sz val="12"/>
        <color theme="1"/>
        <rFont val="Times New Roman"/>
        <family val="1"/>
        <charset val="238"/>
      </rPr>
      <t xml:space="preserve"> typu A, B, C, D,</t>
    </r>
    <r>
      <rPr>
        <b/>
        <sz val="12"/>
        <color theme="1"/>
        <rFont val="Times New Roman"/>
        <family val="1"/>
        <charset val="238"/>
      </rPr>
      <t xml:space="preserve"> </t>
    </r>
    <r>
      <rPr>
        <sz val="12"/>
        <color theme="1"/>
        <rFont val="Times New Roman"/>
        <family val="1"/>
        <charset val="238"/>
      </rPr>
      <t>blíže specifikované v čl. 2, odst. 2.2., písm. d</t>
    </r>
    <r>
      <rPr>
        <vertAlign val="subscript"/>
        <sz val="12"/>
        <color theme="1"/>
        <rFont val="Times New Roman"/>
        <family val="1"/>
        <charset val="238"/>
      </rPr>
      <t>1</t>
    </r>
    <r>
      <rPr>
        <sz val="12"/>
        <color theme="1"/>
        <rFont val="Times New Roman"/>
        <family val="1"/>
        <charset val="238"/>
      </rPr>
      <t>) zadávací dokumentace. Vzhledem k tomu, že tyto koše jsou ve vlastnictví dodavatele, je oprávněn účtovat jejich pronájem. Odstranění odpadu kat.č. 200 301 je řešeno samostatně tabulkou d</t>
    </r>
    <r>
      <rPr>
        <vertAlign val="subscript"/>
        <sz val="12"/>
        <color theme="1"/>
        <rFont val="Times New Roman"/>
        <family val="1"/>
        <charset val="238"/>
      </rPr>
      <t>5</t>
    </r>
    <r>
      <rPr>
        <sz val="12"/>
        <color theme="1"/>
        <rFont val="Times New Roman"/>
        <family val="1"/>
        <charset val="238"/>
      </rPr>
      <t xml:space="preserve">). </t>
    </r>
  </si>
  <si>
    <t>cena za 1 ks koše za rok                                            (bez odstranění odpadu)</t>
  </si>
  <si>
    <r>
      <t>předpokládaný počet mimořádných svozů za</t>
    </r>
    <r>
      <rPr>
        <b/>
        <sz val="10"/>
        <rFont val="Calibri"/>
        <family val="2"/>
        <charset val="238"/>
      </rPr>
      <t> </t>
    </r>
    <r>
      <rPr>
        <b/>
        <sz val="10"/>
        <rFont val="Times New Roman"/>
        <family val="1"/>
        <charset val="238"/>
      </rPr>
      <t>rok</t>
    </r>
  </si>
  <si>
    <r>
      <t>předpokládaný počet za</t>
    </r>
    <r>
      <rPr>
        <b/>
        <sz val="10"/>
        <rFont val="Calibri"/>
        <family val="2"/>
        <charset val="238"/>
      </rPr>
      <t> </t>
    </r>
    <r>
      <rPr>
        <b/>
        <sz val="10"/>
        <rFont val="Times New Roman"/>
        <family val="1"/>
        <charset val="238"/>
      </rPr>
      <t>rok</t>
    </r>
  </si>
  <si>
    <r>
      <t>V tabulce budou naceněny náklady spojené s odstraněním směsného komunálního odpadu kat.č. 200 301, se kterým bude nakládáno při plnění činností dle  čl. 2, odst. 2.2., písm. a), b), c) a d) zadávací dokumentace. Cena bude stanovena za odstranění 1 tuny odpadu, a to bez zákonného poplatku za uložení odpadu na skládku. Ten je dopočítán automaticky v samostatné tabulce níže dle předpokládané produkce odpadu za dobu plnění, zákonného vývoje sazeb poplatku a výše limitu k uplatnění slevy, které jsou stanoveny přílohou č. 9 zákona č. 541/2020 Sb., o odpadech. V kalkulaci je zohledněno uplatnění slevy na základě § 157 zákona č.</t>
    </r>
    <r>
      <rPr>
        <sz val="12"/>
        <rFont val="Calibri"/>
        <family val="2"/>
        <charset val="238"/>
      </rPr>
      <t> </t>
    </r>
    <r>
      <rPr>
        <sz val="12"/>
        <rFont val="Times New Roman"/>
        <family val="1"/>
        <charset val="238"/>
      </rPr>
      <t>541/2020 Sb., o odpadech.</t>
    </r>
  </si>
  <si>
    <t>Celkem za dobu plnění za poplatek za uložení odpadu na skládku při jeho uvedeném množství a zákonem daných podmínek</t>
  </si>
  <si>
    <t>cena za 1 vývoz  a využití odpadu z 1 ks nádoby dané komodity</t>
  </si>
  <si>
    <r>
      <t>Předpokládaný počet mimořádných vývozů za</t>
    </r>
    <r>
      <rPr>
        <b/>
        <sz val="10"/>
        <rFont val="Calibri"/>
        <family val="2"/>
        <charset val="238"/>
      </rPr>
      <t> </t>
    </r>
    <r>
      <rPr>
        <b/>
        <sz val="10"/>
        <rFont val="Times New Roman"/>
        <family val="1"/>
        <charset val="238"/>
      </rPr>
      <t>rok</t>
    </r>
  </si>
  <si>
    <r>
      <t>V následujících tabulkách budou stanoveny jednotkové ceny za jednorázové přistavení nádob na SKO, jejich pronájem a vývoz nádob dle uvedeného typu, včetně zajištění úklidu stanovišť a veškerých dalších úkonů souvisejících se zajištěním této služby, vyjma nákladů spojených s</t>
    </r>
    <r>
      <rPr>
        <sz val="12"/>
        <rFont val="Calibri"/>
        <family val="2"/>
        <charset val="238"/>
      </rPr>
      <t> </t>
    </r>
    <r>
      <rPr>
        <sz val="12"/>
        <rFont val="Times New Roman"/>
        <family val="1"/>
        <charset val="238"/>
      </rPr>
      <t>odstraněním odpadu (řešeno samostatně tabulkou d</t>
    </r>
    <r>
      <rPr>
        <vertAlign val="subscript"/>
        <sz val="12"/>
        <rFont val="Times New Roman"/>
        <family val="1"/>
        <charset val="238"/>
      </rPr>
      <t>5</t>
    </r>
    <r>
      <rPr>
        <sz val="12"/>
        <rFont val="Times New Roman"/>
        <family val="1"/>
        <charset val="238"/>
      </rPr>
      <t xml:space="preserve">). </t>
    </r>
  </si>
  <si>
    <r>
      <rPr>
        <b/>
        <sz val="12"/>
        <color theme="1"/>
        <rFont val="Times New Roman"/>
        <family val="1"/>
        <charset val="238"/>
      </rPr>
      <t>e</t>
    </r>
    <r>
      <rPr>
        <b/>
        <vertAlign val="subscript"/>
        <sz val="12"/>
        <color theme="1"/>
        <rFont val="Times New Roman"/>
        <family val="1"/>
        <charset val="238"/>
      </rPr>
      <t>4</t>
    </r>
    <r>
      <rPr>
        <b/>
        <sz val="12"/>
        <color theme="1"/>
        <rFont val="Times New Roman"/>
        <family val="1"/>
        <charset val="238"/>
      </rPr>
      <t>)</t>
    </r>
    <r>
      <rPr>
        <b/>
        <u/>
        <sz val="12"/>
        <color theme="1"/>
        <rFont val="Times New Roman"/>
        <family val="1"/>
        <charset val="238"/>
      </rPr>
      <t xml:space="preserve"> Jednorázové přistavení nádob na tříděný odpad</t>
    </r>
    <r>
      <rPr>
        <b/>
        <sz val="12"/>
        <color theme="1"/>
        <rFont val="Times New Roman"/>
        <family val="1"/>
        <charset val="238"/>
      </rPr>
      <t xml:space="preserve"> </t>
    </r>
    <r>
      <rPr>
        <sz val="12"/>
        <color theme="1"/>
        <rFont val="Times New Roman"/>
        <family val="1"/>
        <charset val="238"/>
      </rPr>
      <t>při kulturních a jiných akcích</t>
    </r>
  </si>
  <si>
    <t xml:space="preserve">V následujících tabulkách budou stanoveny jednotkové ceny za jednorázové přistavení nádob na tříděný odpad, jejich pronájem a vývoz nádob dle uvedeného typu a komodity,  a to včetně zajištění dotřídění a využití odpadu, úklidu stanovišť a veškerých dalších úkonů souvisejících se zajištěním této služby. V ceně bude zohledněn jak výnos z prodeje jednotlivých komodit, tak náklady na odstranění nevyužitelných složek. Plasty jsou řešeny jako multikomodita. </t>
  </si>
  <si>
    <t>V následujících tabulkách budou stanoveny jednotkové ceny za jednorázové přistavení, pronájem, vývoz a využití odpadu z 1 ks nádoby dle uvedeného typu, včetně zajištění úklidu stanovišť a veškerých dalších úkonů souvisejících se zajištěním této služby. V ceně bude zohledněn jak výnos ze zpracování komodity a následného prodeje, tak náklady na odstranění nevyužitelných složek.</t>
  </si>
  <si>
    <t>Naceněny budou veškeré činnosti související se zajištěním této služby dle čl. 2, odst. 2.2., písm. i) bodu 2) zadávací dokumentace. V tabulce budou stanoveny ceny za mytí ploch kontejnerových stání, kde pro účely fakturace je cena za umytí každého kontejnerového stání stanovena na základě počtu nádob umístěných v jednotlivých stanovištích, přičemž počet nádob je považován za ukazatel velikosti plochy daného stanoviště. Cena je stanovena za každou samostatnou nádobu o objemu 1.100 litrů a podzemního či polo-podzemního kontejneru, který je součástí daného stanoviště.</t>
  </si>
  <si>
    <r>
      <t>předpokládaný počet nádob s</t>
    </r>
    <r>
      <rPr>
        <b/>
        <sz val="10"/>
        <rFont val="Calibri"/>
        <family val="2"/>
        <charset val="238"/>
      </rPr>
      <t> </t>
    </r>
    <r>
      <rPr>
        <b/>
        <sz val="10"/>
        <rFont val="Times New Roman"/>
        <family val="1"/>
        <charset val="238"/>
      </rPr>
      <t>vynáškou</t>
    </r>
  </si>
  <si>
    <t xml:space="preserve">předpokládaný objem odpadu v tunách za rok  </t>
  </si>
  <si>
    <r>
      <t>výše polatku dle přílohy č. 9 na</t>
    </r>
    <r>
      <rPr>
        <b/>
        <sz val="10"/>
        <rFont val="Calibri"/>
        <family val="2"/>
        <charset val="238"/>
      </rPr>
      <t> </t>
    </r>
    <r>
      <rPr>
        <b/>
        <sz val="10"/>
        <rFont val="Times New Roman"/>
        <family val="1"/>
        <charset val="238"/>
      </rPr>
      <t>daný rok</t>
    </r>
  </si>
  <si>
    <t xml:space="preserve"> Celková cena za dobu plnění </t>
  </si>
  <si>
    <t>Celková cena za dobu plnění při uvedeném množství odpadu</t>
  </si>
  <si>
    <t xml:space="preserve"> Celková cena za dobu plnění při uvedeném počtu nádob s doplňkovou službou vybavení nádob zámkem</t>
  </si>
  <si>
    <t xml:space="preserve"> Celková cena za dobu plnění při uvedeném počtu nádob s doplňkovou službou vynáška</t>
  </si>
  <si>
    <t>Celková cena za dobu plnění při předpokládaném počtu nádob pro přepočet za mytí kontejnerových stání</t>
  </si>
  <si>
    <t>Celková cena za období plnění při uvedeném počtu nádob</t>
  </si>
  <si>
    <t>Celková cena za dobu plnění při předpokládaném počtu svozů nádob daného typu</t>
  </si>
  <si>
    <t>Celková cena za dobu plnění při předpokládaném počtu dnůpronájmu nádob daného typu</t>
  </si>
  <si>
    <t>Celková cena za dobu plnění při uvedeném počtu jednorázově přistavených nádob daného typu</t>
  </si>
  <si>
    <t>Celková cena za období plnění při uvedeném počtu analýz ročně</t>
  </si>
  <si>
    <t>Celková cena za období plnění při uvedeném počtu a četnosti svozu nádob</t>
  </si>
  <si>
    <t>Celková cena za dobu plnění při uvedeném počtu mimořádných svozů nádob</t>
  </si>
  <si>
    <t>Celková cena za dobu plnění při uvedeném počtu a četnosti svozu nádob dle komodit</t>
  </si>
  <si>
    <t>Celková cena za dobu plnění při uvedeném počtu pronajatých nádob daného typu</t>
  </si>
  <si>
    <t>Celková cena za dobu plnění při uvedeném počtu úkonů</t>
  </si>
  <si>
    <t>Celková cena za období plnění při uvedeném počtu mimořádných svozů košů dle typu</t>
  </si>
  <si>
    <t>Celková cena za dobu plnění při uvedeném počtu, typu a četnosti svozu košů</t>
  </si>
  <si>
    <t>Celková cena za období plnění při uvedeném počtu, typu a četnosti svozu košů</t>
  </si>
  <si>
    <t>Celková cena za dobu plnění při dané četnosti svozu a počtu ks kontejnerů</t>
  </si>
  <si>
    <t>Celková cena za dobu plnění při předpokládaném počtu dnů pronájmu nádob daného typu</t>
  </si>
  <si>
    <t>Celková cena za dobu plnění při uvedeném počtu mimořádných svozů nádob daného typu</t>
  </si>
  <si>
    <t>Celková cena za dobu plnění při uvedeném počtu a četnosti svozu nádob</t>
  </si>
  <si>
    <r>
      <t>d</t>
    </r>
    <r>
      <rPr>
        <b/>
        <vertAlign val="subscript"/>
        <sz val="12"/>
        <rFont val="Times New Roman"/>
        <family val="1"/>
        <charset val="238"/>
      </rPr>
      <t>2</t>
    </r>
    <r>
      <rPr>
        <b/>
        <sz val="12"/>
        <rFont val="Times New Roman"/>
        <family val="1"/>
        <charset val="238"/>
      </rPr>
      <t xml:space="preserve">) </t>
    </r>
    <r>
      <rPr>
        <b/>
        <u/>
        <sz val="12"/>
        <rFont val="Times New Roman"/>
        <family val="1"/>
        <charset val="238"/>
      </rPr>
      <t>Odpadkové koše v majetku zadavatele</t>
    </r>
  </si>
  <si>
    <r>
      <rPr>
        <b/>
        <sz val="12"/>
        <color theme="1"/>
        <rFont val="Times New Roman"/>
        <family val="1"/>
        <charset val="238"/>
      </rPr>
      <t xml:space="preserve">Jedná se o koše typu: E, F, G, H, I, </t>
    </r>
    <r>
      <rPr>
        <sz val="12"/>
        <color theme="1"/>
        <rFont val="Times New Roman"/>
        <family val="1"/>
        <charset val="238"/>
      </rPr>
      <t>blíže specifikované v čl. 2, odst. 2.2., písm. d</t>
    </r>
    <r>
      <rPr>
        <vertAlign val="subscript"/>
        <sz val="12"/>
        <color theme="1"/>
        <rFont val="Times New Roman"/>
        <family val="1"/>
        <charset val="238"/>
      </rPr>
      <t>2</t>
    </r>
    <r>
      <rPr>
        <sz val="12"/>
        <color theme="1"/>
        <rFont val="Times New Roman"/>
        <family val="1"/>
        <charset val="238"/>
      </rPr>
      <t>) zadávací dokumentace. Vzhledem k tomu, že tyto koše jsou ve vlastnictví zadavatele, cena je kalkulována bez pronájmu. Odstranění odpadu kat.č. 200 301 je řešeno samostatně tabulkou d</t>
    </r>
    <r>
      <rPr>
        <vertAlign val="subscript"/>
        <sz val="12"/>
        <color theme="1"/>
        <rFont val="Times New Roman"/>
        <family val="1"/>
        <charset val="238"/>
      </rPr>
      <t>5</t>
    </r>
    <r>
      <rPr>
        <sz val="12"/>
        <color theme="1"/>
        <rFont val="Times New Roman"/>
        <family val="1"/>
        <charset val="238"/>
      </rPr>
      <t xml:space="preserve">). </t>
    </r>
  </si>
  <si>
    <r>
      <t>d</t>
    </r>
    <r>
      <rPr>
        <b/>
        <vertAlign val="subscript"/>
        <sz val="12"/>
        <rFont val="Times New Roman"/>
        <family val="1"/>
        <charset val="238"/>
      </rPr>
      <t>3</t>
    </r>
    <r>
      <rPr>
        <b/>
        <sz val="12"/>
        <rFont val="Times New Roman"/>
        <family val="1"/>
        <charset val="238"/>
      </rPr>
      <t xml:space="preserve">) </t>
    </r>
    <r>
      <rPr>
        <b/>
        <u/>
        <sz val="12"/>
        <rFont val="Times New Roman"/>
        <family val="1"/>
        <charset val="238"/>
      </rPr>
      <t>Mimořádný svoz odpadkových košů</t>
    </r>
    <r>
      <rPr>
        <b/>
        <sz val="12"/>
        <rFont val="Times New Roman"/>
        <family val="1"/>
        <charset val="238"/>
      </rPr>
      <t xml:space="preserve"> </t>
    </r>
    <r>
      <rPr>
        <sz val="12"/>
        <rFont val="Times New Roman"/>
        <family val="1"/>
        <charset val="238"/>
      </rPr>
      <t>- naceněny budou veškeré úkony a náklady související se zajištěním této služby, vyjma nákladů spojených s odstraněním odpadu (řešeno samostatně tabulkou d</t>
    </r>
    <r>
      <rPr>
        <vertAlign val="subscript"/>
        <sz val="12"/>
        <rFont val="Times New Roman"/>
        <family val="1"/>
        <charset val="238"/>
      </rPr>
      <t>5</t>
    </r>
    <r>
      <rPr>
        <sz val="12"/>
        <rFont val="Times New Roman"/>
        <family val="1"/>
        <charset val="238"/>
      </rPr>
      <t xml:space="preserve">). </t>
    </r>
  </si>
  <si>
    <t>paušální příplatek za 1 ks nádoby za rok</t>
  </si>
  <si>
    <t>příplatek za 1 ks zámku pro daný typ nádoby za rok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</si>
</sst>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0.00\ &quot;Kč&quot;;[Red]\-#,##0.00\ &quot;Kč&quot;"/>
    <numFmt numFmtId="44" formatCode="_-* #,##0.00\ &quot;Kč&quot;_-;\-* #,##0.00\ &quot;Kč&quot;_-;_-* &quot;-&quot;??\ &quot;Kč&quot;_-;_-@_-"/>
    <numFmt numFmtId="164" formatCode="#,##0.00&quot; Kč&quot;"/>
    <numFmt numFmtId="165" formatCode="#,##0.00\ &quot;Kč&quot;"/>
    <numFmt numFmtId="166" formatCode="#,##0_ ;\-#,##0\ "/>
    <numFmt numFmtId="167" formatCode="[&lt;=99999]###\ ##;##\ ##\ ##"/>
    <numFmt numFmtId="168" formatCode="#,##0_ ;[Red]\-#,##0\ "/>
  </numFmts>
  <fonts count="42" x14ac:knownFonts="1">
    <font>
      <sz val="10"/>
      <name val="Arial CE"/>
      <charset val="238"/>
    </font>
    <font>
      <sz val="10"/>
      <name val="Arial CE"/>
      <charset val="238"/>
    </font>
    <font>
      <b/>
      <sz val="10"/>
      <name val="Arial CE"/>
      <charset val="238"/>
    </font>
    <font>
      <b/>
      <u/>
      <sz val="12"/>
      <name val="Times New Roman"/>
      <family val="1"/>
      <charset val="238"/>
    </font>
    <font>
      <sz val="12"/>
      <name val="Arial CE"/>
      <charset val="238"/>
    </font>
    <font>
      <b/>
      <sz val="12"/>
      <name val="Times New Roman"/>
      <family val="1"/>
      <charset val="238"/>
    </font>
    <font>
      <sz val="12"/>
      <color theme="1"/>
      <name val="Times New Roman"/>
      <family val="1"/>
      <charset val="238"/>
    </font>
    <font>
      <vertAlign val="subscript"/>
      <sz val="12"/>
      <color theme="1"/>
      <name val="Times New Roman"/>
      <family val="1"/>
      <charset val="238"/>
    </font>
    <font>
      <b/>
      <sz val="12"/>
      <color theme="1"/>
      <name val="Times New Roman"/>
      <family val="1"/>
      <charset val="238"/>
    </font>
    <font>
      <b/>
      <u/>
      <sz val="12"/>
      <color theme="1"/>
      <name val="Times New Roman"/>
      <family val="1"/>
      <charset val="238"/>
    </font>
    <font>
      <b/>
      <vertAlign val="subscript"/>
      <sz val="12"/>
      <name val="Times New Roman"/>
      <family val="1"/>
      <charset val="238"/>
    </font>
    <font>
      <sz val="12"/>
      <name val="Times New Roman"/>
      <family val="1"/>
      <charset val="238"/>
    </font>
    <font>
      <vertAlign val="subscript"/>
      <sz val="12"/>
      <name val="Times New Roman"/>
      <family val="1"/>
      <charset val="238"/>
    </font>
    <font>
      <b/>
      <sz val="10"/>
      <color theme="1"/>
      <name val="Times New Roman"/>
      <family val="1"/>
      <charset val="238"/>
    </font>
    <font>
      <b/>
      <sz val="10"/>
      <name val="Times New Roman"/>
      <family val="1"/>
      <charset val="238"/>
    </font>
    <font>
      <sz val="10"/>
      <name val="Times New Roman"/>
      <family val="1"/>
      <charset val="238"/>
    </font>
    <font>
      <sz val="10"/>
      <color indexed="10"/>
      <name val="Times New Roman"/>
      <family val="1"/>
      <charset val="238"/>
    </font>
    <font>
      <sz val="10"/>
      <color theme="1"/>
      <name val="Times New Roman"/>
      <family val="1"/>
      <charset val="238"/>
    </font>
    <font>
      <vertAlign val="superscript"/>
      <sz val="10"/>
      <name val="Times New Roman"/>
      <family val="1"/>
      <charset val="238"/>
    </font>
    <font>
      <i/>
      <u/>
      <sz val="10"/>
      <name val="Times New Roman"/>
      <family val="1"/>
      <charset val="238"/>
    </font>
    <font>
      <sz val="11"/>
      <name val="Times New Roman"/>
      <family val="1"/>
      <charset val="238"/>
    </font>
    <font>
      <sz val="10"/>
      <color indexed="8"/>
      <name val="Times New Roman"/>
      <family val="1"/>
      <charset val="238"/>
    </font>
    <font>
      <b/>
      <i/>
      <sz val="18"/>
      <name val="Times New Roman"/>
      <family val="1"/>
      <charset val="238"/>
    </font>
    <font>
      <b/>
      <i/>
      <u/>
      <sz val="12"/>
      <name val="Times New Roman"/>
      <family val="1"/>
      <charset val="238"/>
    </font>
    <font>
      <b/>
      <u/>
      <sz val="18"/>
      <name val="Times New Roman"/>
      <family val="1"/>
      <charset val="238"/>
    </font>
    <font>
      <b/>
      <sz val="18"/>
      <color theme="1"/>
      <name val="Times New Roman"/>
      <family val="1"/>
      <charset val="238"/>
    </font>
    <font>
      <b/>
      <u val="double"/>
      <sz val="12"/>
      <name val="Times New Roman"/>
      <family val="1"/>
      <charset val="238"/>
    </font>
    <font>
      <b/>
      <sz val="20"/>
      <color theme="1"/>
      <name val="Times New Roman"/>
      <family val="1"/>
      <charset val="238"/>
    </font>
    <font>
      <b/>
      <sz val="14"/>
      <color theme="1"/>
      <name val="Times New Roman"/>
      <family val="1"/>
      <charset val="238"/>
    </font>
    <font>
      <b/>
      <u val="double"/>
      <sz val="13"/>
      <name val="Times New Roman"/>
      <family val="1"/>
      <charset val="238"/>
    </font>
    <font>
      <sz val="12"/>
      <name val="Calibri"/>
      <family val="2"/>
      <charset val="238"/>
    </font>
    <font>
      <b/>
      <u val="double"/>
      <vertAlign val="superscript"/>
      <sz val="12"/>
      <name val="Times New Roman"/>
      <family val="1"/>
      <charset val="238"/>
    </font>
    <font>
      <strike/>
      <sz val="10"/>
      <name val="Times New Roman"/>
      <family val="1"/>
      <charset val="238"/>
    </font>
    <font>
      <b/>
      <vertAlign val="subscript"/>
      <sz val="12"/>
      <color theme="1"/>
      <name val="Times New Roman"/>
      <family val="1"/>
      <charset val="238"/>
    </font>
    <font>
      <b/>
      <u val="double"/>
      <sz val="12"/>
      <name val="Calibri"/>
      <family val="2"/>
      <charset val="238"/>
    </font>
    <font>
      <sz val="12"/>
      <color rgb="FF000000"/>
      <name val="Times New Roman"/>
      <family val="1"/>
      <charset val="238"/>
    </font>
    <font>
      <sz val="10"/>
      <name val="Calibri"/>
      <family val="2"/>
      <charset val="238"/>
    </font>
    <font>
      <vertAlign val="subscript"/>
      <sz val="12"/>
      <color rgb="FF000000"/>
      <name val="Times New Roman"/>
      <family val="1"/>
      <charset val="238"/>
    </font>
    <font>
      <b/>
      <sz val="10"/>
      <name val="Calibri"/>
      <family val="2"/>
      <charset val="238"/>
    </font>
    <font>
      <b/>
      <vertAlign val="subscript"/>
      <sz val="10"/>
      <color theme="1"/>
      <name val="Times New Roman"/>
      <family val="1"/>
      <charset val="238"/>
    </font>
    <font>
      <b/>
      <i/>
      <u/>
      <sz val="11"/>
      <name val="Times New Roman"/>
      <family val="1"/>
      <charset val="238"/>
    </font>
    <font>
      <sz val="12"/>
      <color theme="1"/>
      <name val="Calibri"/>
      <family val="2"/>
      <charset val="238"/>
    </font>
  </fonts>
  <fills count="9">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indexed="55"/>
        <bgColor indexed="64"/>
      </patternFill>
    </fill>
    <fill>
      <patternFill patternType="solid">
        <fgColor indexed="50"/>
        <bgColor indexed="64"/>
      </patternFill>
    </fill>
    <fill>
      <patternFill patternType="solid">
        <fgColor theme="0"/>
        <bgColor indexed="64"/>
      </patternFill>
    </fill>
    <fill>
      <patternFill patternType="solid">
        <fgColor theme="0" tint="-0.249977111117893"/>
        <bgColor indexed="64"/>
      </patternFill>
    </fill>
    <fill>
      <patternFill patternType="solid">
        <fgColor theme="9" tint="0.39997558519241921"/>
        <bgColor indexed="64"/>
      </patternFill>
    </fill>
  </fills>
  <borders count="8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right/>
      <top style="medium">
        <color indexed="64"/>
      </top>
      <bottom style="thin">
        <color indexed="64"/>
      </bottom>
      <diagonal/>
    </border>
    <border>
      <left/>
      <right style="medium">
        <color indexed="64"/>
      </right>
      <top style="medium">
        <color indexed="64"/>
      </top>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slantDashDot">
        <color indexed="64"/>
      </left>
      <right style="thin">
        <color indexed="64"/>
      </right>
      <top style="slantDashDot">
        <color indexed="64"/>
      </top>
      <bottom style="slantDashDot">
        <color indexed="64"/>
      </bottom>
      <diagonal/>
    </border>
    <border>
      <left style="thin">
        <color indexed="64"/>
      </left>
      <right style="thin">
        <color indexed="64"/>
      </right>
      <top style="slantDashDot">
        <color indexed="64"/>
      </top>
      <bottom style="slantDashDot">
        <color indexed="64"/>
      </bottom>
      <diagonal/>
    </border>
    <border>
      <left style="thin">
        <color indexed="64"/>
      </left>
      <right style="medium">
        <color indexed="64"/>
      </right>
      <top style="slantDashDot">
        <color indexed="64"/>
      </top>
      <bottom style="slantDashDot">
        <color indexed="64"/>
      </bottom>
      <diagonal/>
    </border>
    <border>
      <left/>
      <right style="thin">
        <color indexed="64"/>
      </right>
      <top style="slantDashDot">
        <color indexed="64"/>
      </top>
      <bottom style="slantDashDot">
        <color indexed="64"/>
      </bottom>
      <diagonal/>
    </border>
    <border>
      <left style="thin">
        <color indexed="64"/>
      </left>
      <right/>
      <top style="slantDashDot">
        <color indexed="64"/>
      </top>
      <bottom style="slantDashDot">
        <color indexed="64"/>
      </bottom>
      <diagonal/>
    </border>
    <border>
      <left style="medium">
        <color indexed="64"/>
      </left>
      <right style="thin">
        <color indexed="64"/>
      </right>
      <top style="medium">
        <color indexed="64"/>
      </top>
      <bottom style="double">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double">
        <color indexed="64"/>
      </top>
      <bottom style="thin">
        <color indexed="64"/>
      </bottom>
      <diagonal/>
    </border>
    <border diagonalUp="1" diagonalDown="1">
      <left style="medium">
        <color indexed="64"/>
      </left>
      <right/>
      <top style="medium">
        <color indexed="64"/>
      </top>
      <bottom style="medium">
        <color indexed="64"/>
      </bottom>
      <diagonal style="thin">
        <color indexed="64"/>
      </diagonal>
    </border>
    <border>
      <left/>
      <right style="medium">
        <color indexed="64"/>
      </right>
      <top style="thin">
        <color indexed="64"/>
      </top>
      <bottom/>
      <diagonal/>
    </border>
    <border>
      <left style="medium">
        <color indexed="64"/>
      </left>
      <right style="medium">
        <color indexed="64"/>
      </right>
      <top style="slantDashDot">
        <color indexed="64"/>
      </top>
      <bottom style="slantDashDot">
        <color indexed="64"/>
      </bottom>
      <diagonal/>
    </border>
    <border>
      <left style="medium">
        <color indexed="64"/>
      </left>
      <right style="thin">
        <color indexed="64"/>
      </right>
      <top style="thin">
        <color indexed="64"/>
      </top>
      <bottom style="slantDashDot">
        <color indexed="64"/>
      </bottom>
      <diagonal/>
    </border>
    <border>
      <left style="thin">
        <color indexed="64"/>
      </left>
      <right style="thin">
        <color indexed="64"/>
      </right>
      <top style="thin">
        <color indexed="64"/>
      </top>
      <bottom style="slantDashDot">
        <color indexed="64"/>
      </bottom>
      <diagonal/>
    </border>
    <border>
      <left style="thin">
        <color indexed="64"/>
      </left>
      <right style="medium">
        <color indexed="64"/>
      </right>
      <top style="thin">
        <color indexed="64"/>
      </top>
      <bottom style="slantDashDot">
        <color indexed="64"/>
      </bottom>
      <diagonal/>
    </border>
    <border>
      <left style="medium">
        <color indexed="64"/>
      </left>
      <right/>
      <top style="thin">
        <color indexed="64"/>
      </top>
      <bottom style="slantDashDot">
        <color indexed="64"/>
      </bottom>
      <diagonal/>
    </border>
    <border>
      <left/>
      <right style="medium">
        <color indexed="64"/>
      </right>
      <top style="thin">
        <color indexed="64"/>
      </top>
      <bottom style="slantDashDot">
        <color indexed="64"/>
      </bottom>
      <diagonal/>
    </border>
  </borders>
  <cellStyleXfs count="2">
    <xf numFmtId="0" fontId="0" fillId="0" borderId="0"/>
    <xf numFmtId="44" fontId="1" fillId="0" borderId="0" applyFont="0" applyFill="0" applyBorder="0" applyAlignment="0" applyProtection="0"/>
  </cellStyleXfs>
  <cellXfs count="641">
    <xf numFmtId="0" fontId="0" fillId="0" borderId="0" xfId="0"/>
    <xf numFmtId="0" fontId="0" fillId="0" borderId="0" xfId="0" applyProtection="1">
      <protection hidden="1"/>
    </xf>
    <xf numFmtId="0" fontId="2" fillId="0" borderId="0" xfId="0" applyFont="1" applyProtection="1">
      <protection hidden="1"/>
    </xf>
    <xf numFmtId="0" fontId="9" fillId="0" borderId="0" xfId="0" applyFont="1" applyProtection="1">
      <protection hidden="1"/>
    </xf>
    <xf numFmtId="0" fontId="6" fillId="0" borderId="0" xfId="0" applyFont="1" applyAlignment="1" applyProtection="1">
      <alignment horizontal="justify" wrapText="1"/>
      <protection hidden="1"/>
    </xf>
    <xf numFmtId="0" fontId="8" fillId="0" borderId="0" xfId="0" applyFont="1" applyAlignment="1" applyProtection="1">
      <alignment horizontal="justify" wrapText="1"/>
      <protection hidden="1"/>
    </xf>
    <xf numFmtId="0" fontId="14" fillId="0" borderId="10" xfId="0" applyFont="1" applyBorder="1" applyAlignment="1" applyProtection="1">
      <alignment horizontal="center" vertical="center" wrapText="1"/>
      <protection hidden="1"/>
    </xf>
    <xf numFmtId="0" fontId="14" fillId="0" borderId="2" xfId="0" applyFont="1" applyBorder="1" applyAlignment="1" applyProtection="1">
      <alignment horizontal="center" vertical="center" wrapText="1"/>
      <protection hidden="1"/>
    </xf>
    <xf numFmtId="44" fontId="15" fillId="0" borderId="11" xfId="0" applyNumberFormat="1" applyFont="1" applyBorder="1" applyProtection="1">
      <protection hidden="1"/>
    </xf>
    <xf numFmtId="8" fontId="15" fillId="3" borderId="36" xfId="0" applyNumberFormat="1" applyFont="1" applyFill="1" applyBorder="1" applyAlignment="1" applyProtection="1">
      <alignment horizontal="center"/>
      <protection locked="0" hidden="1"/>
    </xf>
    <xf numFmtId="8" fontId="15" fillId="3" borderId="22" xfId="0" applyNumberFormat="1" applyFont="1" applyFill="1" applyBorder="1" applyAlignment="1" applyProtection="1">
      <alignment horizontal="center"/>
      <protection locked="0" hidden="1"/>
    </xf>
    <xf numFmtId="44" fontId="15" fillId="0" borderId="12" xfId="0" applyNumberFormat="1" applyFont="1" applyBorder="1" applyProtection="1">
      <protection hidden="1"/>
    </xf>
    <xf numFmtId="8" fontId="15" fillId="3" borderId="18" xfId="0" applyNumberFormat="1" applyFont="1" applyFill="1" applyBorder="1" applyAlignment="1" applyProtection="1">
      <alignment horizontal="center"/>
      <protection locked="0" hidden="1"/>
    </xf>
    <xf numFmtId="8" fontId="15" fillId="3" borderId="17" xfId="0" applyNumberFormat="1" applyFont="1" applyFill="1" applyBorder="1" applyAlignment="1" applyProtection="1">
      <alignment horizontal="center"/>
      <protection locked="0" hidden="1"/>
    </xf>
    <xf numFmtId="44" fontId="14" fillId="0" borderId="4" xfId="0" applyNumberFormat="1" applyFont="1" applyBorder="1" applyProtection="1">
      <protection hidden="1"/>
    </xf>
    <xf numFmtId="0" fontId="14" fillId="0" borderId="0" xfId="0" applyFont="1" applyAlignment="1" applyProtection="1">
      <alignment horizontal="left" vertical="center"/>
      <protection hidden="1"/>
    </xf>
    <xf numFmtId="0" fontId="19" fillId="0" borderId="0" xfId="0" applyFont="1" applyProtection="1">
      <protection hidden="1"/>
    </xf>
    <xf numFmtId="0" fontId="14" fillId="0" borderId="0" xfId="0" applyFont="1" applyProtection="1">
      <protection hidden="1"/>
    </xf>
    <xf numFmtId="0" fontId="14" fillId="0" borderId="19" xfId="0" applyFont="1" applyBorder="1" applyAlignment="1" applyProtection="1">
      <alignment horizontal="center" vertical="center" wrapText="1"/>
      <protection hidden="1"/>
    </xf>
    <xf numFmtId="0" fontId="14" fillId="0" borderId="5" xfId="0" applyFont="1" applyBorder="1" applyAlignment="1" applyProtection="1">
      <alignment horizontal="center" vertical="center" wrapText="1"/>
      <protection hidden="1"/>
    </xf>
    <xf numFmtId="44" fontId="15" fillId="0" borderId="52" xfId="0" applyNumberFormat="1" applyFont="1" applyBorder="1" applyProtection="1">
      <protection hidden="1"/>
    </xf>
    <xf numFmtId="8" fontId="15" fillId="3" borderId="25" xfId="0" applyNumberFormat="1" applyFont="1" applyFill="1" applyBorder="1" applyAlignment="1" applyProtection="1">
      <alignment horizontal="center"/>
      <protection locked="0" hidden="1"/>
    </xf>
    <xf numFmtId="8" fontId="15" fillId="3" borderId="31" xfId="0" applyNumberFormat="1" applyFont="1" applyFill="1" applyBorder="1" applyAlignment="1" applyProtection="1">
      <alignment horizontal="center"/>
      <protection locked="0" hidden="1"/>
    </xf>
    <xf numFmtId="44" fontId="14" fillId="0" borderId="0" xfId="0" applyNumberFormat="1" applyFont="1" applyProtection="1">
      <protection hidden="1"/>
    </xf>
    <xf numFmtId="44" fontId="15" fillId="0" borderId="0" xfId="0" applyNumberFormat="1" applyFont="1" applyAlignment="1" applyProtection="1">
      <alignment horizontal="center"/>
      <protection hidden="1"/>
    </xf>
    <xf numFmtId="44" fontId="14" fillId="0" borderId="0" xfId="0" applyNumberFormat="1" applyFont="1" applyAlignment="1" applyProtection="1">
      <alignment horizontal="left"/>
      <protection hidden="1"/>
    </xf>
    <xf numFmtId="164" fontId="15" fillId="0" borderId="0" xfId="0" applyNumberFormat="1" applyFont="1" applyAlignment="1" applyProtection="1">
      <alignment vertical="center"/>
      <protection hidden="1"/>
    </xf>
    <xf numFmtId="0" fontId="14" fillId="5" borderId="74" xfId="0" applyFont="1" applyFill="1" applyBorder="1" applyAlignment="1" applyProtection="1">
      <alignment horizontal="center" vertical="center"/>
      <protection hidden="1"/>
    </xf>
    <xf numFmtId="0" fontId="15" fillId="0" borderId="6" xfId="0" applyFont="1" applyBorder="1" applyProtection="1">
      <protection hidden="1"/>
    </xf>
    <xf numFmtId="0" fontId="23" fillId="0" borderId="0" xfId="0" applyFont="1" applyProtection="1">
      <protection hidden="1"/>
    </xf>
    <xf numFmtId="0" fontId="11" fillId="2" borderId="1" xfId="0" applyFont="1" applyFill="1" applyBorder="1" applyProtection="1">
      <protection hidden="1"/>
    </xf>
    <xf numFmtId="0" fontId="29" fillId="0" borderId="0" xfId="0" applyFont="1" applyProtection="1">
      <protection hidden="1"/>
    </xf>
    <xf numFmtId="0" fontId="0" fillId="0" borderId="47" xfId="0" applyBorder="1" applyProtection="1">
      <protection hidden="1"/>
    </xf>
    <xf numFmtId="0" fontId="8" fillId="0" borderId="0" xfId="0" applyFont="1" applyProtection="1">
      <protection hidden="1"/>
    </xf>
    <xf numFmtId="0" fontId="15" fillId="0" borderId="3" xfId="0" applyFont="1" applyBorder="1" applyAlignment="1" applyProtection="1">
      <alignment horizontal="center" vertical="center"/>
      <protection hidden="1"/>
    </xf>
    <xf numFmtId="0" fontId="15" fillId="0" borderId="54" xfId="0" applyFont="1" applyBorder="1" applyAlignment="1" applyProtection="1">
      <alignment horizontal="center" vertical="center"/>
      <protection hidden="1"/>
    </xf>
    <xf numFmtId="0" fontId="15" fillId="0" borderId="54" xfId="0" applyFont="1" applyBorder="1" applyAlignment="1" applyProtection="1">
      <alignment horizontal="center" vertical="center" wrapText="1"/>
      <protection hidden="1"/>
    </xf>
    <xf numFmtId="0" fontId="15" fillId="0" borderId="49" xfId="0" applyFont="1" applyBorder="1" applyAlignment="1" applyProtection="1">
      <alignment horizontal="center" vertical="center"/>
      <protection hidden="1"/>
    </xf>
    <xf numFmtId="0" fontId="15" fillId="0" borderId="20" xfId="0" applyFont="1" applyBorder="1" applyAlignment="1" applyProtection="1">
      <alignment horizontal="center" vertical="center"/>
      <protection hidden="1"/>
    </xf>
    <xf numFmtId="0" fontId="15" fillId="0" borderId="3" xfId="0" applyFont="1" applyBorder="1" applyAlignment="1" applyProtection="1">
      <alignment horizontal="center" vertical="center" wrapText="1"/>
      <protection hidden="1"/>
    </xf>
    <xf numFmtId="0" fontId="15" fillId="0" borderId="49" xfId="0" applyFont="1" applyBorder="1" applyAlignment="1" applyProtection="1">
      <alignment horizontal="center" vertical="center" wrapText="1"/>
      <protection hidden="1"/>
    </xf>
    <xf numFmtId="0" fontId="14" fillId="0" borderId="52" xfId="0" applyFont="1" applyBorder="1" applyAlignment="1" applyProtection="1">
      <alignment horizontal="center" wrapText="1"/>
      <protection hidden="1"/>
    </xf>
    <xf numFmtId="0" fontId="14" fillId="0" borderId="24" xfId="0" applyFont="1" applyBorder="1" applyAlignment="1" applyProtection="1">
      <alignment horizontal="center" vertical="center" wrapText="1"/>
      <protection hidden="1"/>
    </xf>
    <xf numFmtId="0" fontId="17" fillId="0" borderId="0" xfId="0" applyFont="1" applyAlignment="1" applyProtection="1">
      <alignment vertical="center" wrapText="1"/>
      <protection hidden="1"/>
    </xf>
    <xf numFmtId="0" fontId="14" fillId="0" borderId="0" xfId="0" applyFont="1" applyAlignment="1" applyProtection="1">
      <alignment horizontal="left"/>
      <protection hidden="1"/>
    </xf>
    <xf numFmtId="0" fontId="13" fillId="0" borderId="0" xfId="0" applyFont="1" applyAlignment="1" applyProtection="1">
      <alignment horizontal="justify" vertical="center" wrapText="1"/>
      <protection hidden="1"/>
    </xf>
    <xf numFmtId="0" fontId="0" fillId="0" borderId="38" xfId="0" applyBorder="1" applyAlignment="1" applyProtection="1">
      <alignment horizontal="center" vertical="center"/>
      <protection hidden="1"/>
    </xf>
    <xf numFmtId="0" fontId="0" fillId="0" borderId="39" xfId="0" applyBorder="1" applyAlignment="1" applyProtection="1">
      <alignment horizontal="center" vertical="center"/>
      <protection hidden="1"/>
    </xf>
    <xf numFmtId="0" fontId="0" fillId="0" borderId="40" xfId="0" applyBorder="1" applyAlignment="1" applyProtection="1">
      <alignment horizontal="center" vertical="center"/>
      <protection hidden="1"/>
    </xf>
    <xf numFmtId="0" fontId="0" fillId="0" borderId="21" xfId="0" applyBorder="1" applyAlignment="1" applyProtection="1">
      <alignment horizontal="center" vertical="center"/>
      <protection hidden="1"/>
    </xf>
    <xf numFmtId="0" fontId="0" fillId="0" borderId="49" xfId="0" applyBorder="1" applyAlignment="1" applyProtection="1">
      <alignment horizontal="center" vertical="center"/>
      <protection hidden="1"/>
    </xf>
    <xf numFmtId="0" fontId="0" fillId="0" borderId="3" xfId="0" applyBorder="1" applyAlignment="1" applyProtection="1">
      <alignment horizontal="center" vertical="center"/>
      <protection hidden="1"/>
    </xf>
    <xf numFmtId="0" fontId="4" fillId="0" borderId="0" xfId="0" applyFont="1" applyAlignment="1" applyProtection="1">
      <alignment vertical="center"/>
      <protection hidden="1"/>
    </xf>
    <xf numFmtId="0" fontId="5" fillId="0" borderId="0" xfId="0" applyFont="1" applyAlignment="1" applyProtection="1">
      <alignment vertical="center" wrapText="1"/>
      <protection hidden="1"/>
    </xf>
    <xf numFmtId="8" fontId="15" fillId="3" borderId="36" xfId="0" applyNumberFormat="1" applyFont="1" applyFill="1" applyBorder="1" applyAlignment="1" applyProtection="1">
      <alignment horizontal="center" vertical="center"/>
      <protection locked="0" hidden="1"/>
    </xf>
    <xf numFmtId="8" fontId="15" fillId="3" borderId="22" xfId="0" applyNumberFormat="1" applyFont="1" applyFill="1" applyBorder="1" applyAlignment="1" applyProtection="1">
      <alignment horizontal="center" vertical="center"/>
      <protection locked="0" hidden="1"/>
    </xf>
    <xf numFmtId="8" fontId="15" fillId="3" borderId="18" xfId="0" applyNumberFormat="1" applyFont="1" applyFill="1" applyBorder="1" applyAlignment="1" applyProtection="1">
      <alignment horizontal="center" vertical="center"/>
      <protection locked="0" hidden="1"/>
    </xf>
    <xf numFmtId="8" fontId="15" fillId="3" borderId="17" xfId="0" applyNumberFormat="1" applyFont="1" applyFill="1" applyBorder="1" applyAlignment="1" applyProtection="1">
      <alignment horizontal="center" vertical="center"/>
      <protection locked="0" hidden="1"/>
    </xf>
    <xf numFmtId="8" fontId="15" fillId="8" borderId="36" xfId="0" applyNumberFormat="1" applyFont="1" applyFill="1" applyBorder="1" applyAlignment="1" applyProtection="1">
      <alignment horizontal="center" vertical="center"/>
      <protection locked="0" hidden="1"/>
    </xf>
    <xf numFmtId="8" fontId="15" fillId="8" borderId="22" xfId="0" applyNumberFormat="1" applyFont="1" applyFill="1" applyBorder="1" applyAlignment="1" applyProtection="1">
      <alignment horizontal="center" vertical="center"/>
      <protection locked="0" hidden="1"/>
    </xf>
    <xf numFmtId="8" fontId="15" fillId="8" borderId="18" xfId="0" applyNumberFormat="1" applyFont="1" applyFill="1" applyBorder="1" applyAlignment="1" applyProtection="1">
      <alignment horizontal="center" vertical="center"/>
      <protection locked="0" hidden="1"/>
    </xf>
    <xf numFmtId="8" fontId="15" fillId="8" borderId="17" xfId="0" applyNumberFormat="1" applyFont="1" applyFill="1" applyBorder="1" applyAlignment="1" applyProtection="1">
      <alignment horizontal="center" vertical="center"/>
      <protection locked="0" hidden="1"/>
    </xf>
    <xf numFmtId="8" fontId="15" fillId="3" borderId="39" xfId="0" applyNumberFormat="1" applyFont="1" applyFill="1" applyBorder="1" applyAlignment="1" applyProtection="1">
      <alignment horizontal="center" vertical="center"/>
      <protection locked="0" hidden="1"/>
    </xf>
    <xf numFmtId="8" fontId="15" fillId="3" borderId="19" xfId="0" applyNumberFormat="1" applyFont="1" applyFill="1" applyBorder="1" applyAlignment="1" applyProtection="1">
      <alignment horizontal="center" vertical="center"/>
      <protection locked="0" hidden="1"/>
    </xf>
    <xf numFmtId="8" fontId="15" fillId="3" borderId="5" xfId="0" applyNumberFormat="1" applyFont="1" applyFill="1" applyBorder="1" applyAlignment="1" applyProtection="1">
      <alignment horizontal="center" vertical="center"/>
      <protection locked="0" hidden="1"/>
    </xf>
    <xf numFmtId="0" fontId="11" fillId="0" borderId="0" xfId="0" applyFont="1" applyAlignment="1" applyProtection="1">
      <alignment vertical="center" wrapText="1"/>
      <protection hidden="1"/>
    </xf>
    <xf numFmtId="0" fontId="14" fillId="0" borderId="1" xfId="0" applyFont="1" applyBorder="1" applyAlignment="1" applyProtection="1">
      <alignment horizontal="center" vertical="center"/>
      <protection hidden="1"/>
    </xf>
    <xf numFmtId="0" fontId="14" fillId="0" borderId="0" xfId="0" applyFont="1" applyBorder="1" applyProtection="1">
      <protection hidden="1"/>
    </xf>
    <xf numFmtId="44" fontId="15" fillId="0" borderId="0" xfId="0" applyNumberFormat="1" applyFont="1" applyBorder="1" applyAlignment="1" applyProtection="1">
      <alignment horizontal="center"/>
      <protection hidden="1"/>
    </xf>
    <xf numFmtId="44" fontId="5" fillId="0" borderId="0" xfId="0" applyNumberFormat="1" applyFont="1" applyBorder="1" applyAlignment="1" applyProtection="1">
      <alignment horizontal="left" wrapText="1"/>
      <protection hidden="1"/>
    </xf>
    <xf numFmtId="0" fontId="40" fillId="0" borderId="0" xfId="0" applyFont="1" applyAlignment="1" applyProtection="1">
      <protection hidden="1"/>
    </xf>
    <xf numFmtId="44" fontId="22" fillId="0" borderId="0" xfId="0" applyNumberFormat="1" applyFont="1" applyAlignment="1" applyProtection="1">
      <protection hidden="1"/>
    </xf>
    <xf numFmtId="0" fontId="0" fillId="0" borderId="0" xfId="0" applyProtection="1">
      <protection hidden="1"/>
    </xf>
    <xf numFmtId="0" fontId="0" fillId="0" borderId="0" xfId="0" applyProtection="1">
      <protection hidden="1"/>
    </xf>
    <xf numFmtId="0" fontId="5" fillId="0" borderId="0" xfId="0" applyFont="1" applyAlignment="1" applyProtection="1">
      <alignment wrapText="1"/>
      <protection hidden="1"/>
    </xf>
    <xf numFmtId="0" fontId="11" fillId="0" borderId="0" xfId="0" applyFont="1" applyAlignment="1" applyProtection="1">
      <alignment horizontal="left" vertical="center" wrapText="1"/>
      <protection hidden="1"/>
    </xf>
    <xf numFmtId="0" fontId="11" fillId="0" borderId="0" xfId="0" applyFont="1" applyAlignment="1" applyProtection="1">
      <alignment horizontal="justify" wrapText="1"/>
      <protection hidden="1"/>
    </xf>
    <xf numFmtId="0" fontId="14" fillId="0" borderId="43" xfId="0" applyFont="1" applyBorder="1" applyAlignment="1" applyProtection="1">
      <alignment horizontal="center" vertical="center" wrapText="1"/>
      <protection hidden="1"/>
    </xf>
    <xf numFmtId="0" fontId="14" fillId="0" borderId="1" xfId="0" applyFont="1" applyBorder="1" applyAlignment="1" applyProtection="1">
      <alignment horizontal="center" vertical="center" wrapText="1"/>
      <protection hidden="1"/>
    </xf>
    <xf numFmtId="0" fontId="11" fillId="0" borderId="7" xfId="0" applyFont="1" applyBorder="1" applyAlignment="1" applyProtection="1">
      <alignment horizontal="justify" vertical="center" wrapText="1"/>
      <protection hidden="1"/>
    </xf>
    <xf numFmtId="0" fontId="15" fillId="0" borderId="11" xfId="0" applyFont="1" applyBorder="1" applyAlignment="1" applyProtection="1">
      <alignment horizontal="center" vertical="center" wrapText="1"/>
      <protection hidden="1"/>
    </xf>
    <xf numFmtId="0" fontId="11" fillId="0" borderId="0" xfId="0" applyFont="1" applyAlignment="1" applyProtection="1">
      <alignment horizontal="justify" vertical="center" wrapText="1"/>
      <protection hidden="1"/>
    </xf>
    <xf numFmtId="0" fontId="14" fillId="0" borderId="53" xfId="0" applyFont="1" applyBorder="1" applyAlignment="1" applyProtection="1">
      <alignment horizontal="center" vertical="center" wrapText="1"/>
      <protection hidden="1"/>
    </xf>
    <xf numFmtId="0" fontId="5" fillId="0" borderId="0" xfId="0" applyFont="1" applyAlignment="1" applyProtection="1">
      <alignment horizontal="left"/>
      <protection hidden="1"/>
    </xf>
    <xf numFmtId="0" fontId="15" fillId="0" borderId="4" xfId="0" applyFont="1" applyBorder="1" applyAlignment="1" applyProtection="1">
      <alignment horizontal="center" vertical="center" wrapText="1"/>
      <protection hidden="1"/>
    </xf>
    <xf numFmtId="0" fontId="6" fillId="0" borderId="0" xfId="0" applyFont="1" applyAlignment="1" applyProtection="1">
      <alignment horizontal="justify" vertical="center" wrapText="1"/>
      <protection hidden="1"/>
    </xf>
    <xf numFmtId="0" fontId="15" fillId="0" borderId="55" xfId="0" applyFont="1" applyBorder="1" applyAlignment="1" applyProtection="1">
      <alignment horizontal="center" vertical="center"/>
      <protection hidden="1"/>
    </xf>
    <xf numFmtId="0" fontId="15" fillId="0" borderId="14" xfId="0" applyFont="1" applyBorder="1" applyAlignment="1" applyProtection="1">
      <alignment horizontal="center" vertical="center"/>
      <protection hidden="1"/>
    </xf>
    <xf numFmtId="0" fontId="15" fillId="0" borderId="43" xfId="0" applyFont="1" applyBorder="1" applyAlignment="1" applyProtection="1">
      <alignment horizontal="center" vertical="center"/>
      <protection hidden="1"/>
    </xf>
    <xf numFmtId="0" fontId="15" fillId="0" borderId="43" xfId="0" applyFont="1" applyBorder="1" applyAlignment="1" applyProtection="1">
      <alignment horizontal="center" vertical="center" wrapText="1"/>
      <protection hidden="1"/>
    </xf>
    <xf numFmtId="0" fontId="3" fillId="0" borderId="0" xfId="0" applyFont="1" applyProtection="1">
      <protection hidden="1"/>
    </xf>
    <xf numFmtId="0" fontId="15" fillId="0" borderId="30" xfId="0" applyFont="1" applyBorder="1" applyAlignment="1" applyProtection="1">
      <alignment horizontal="center" vertical="center"/>
      <protection hidden="1"/>
    </xf>
    <xf numFmtId="0" fontId="15" fillId="0" borderId="0" xfId="0" applyFont="1" applyAlignment="1" applyProtection="1">
      <alignment horizontal="center" vertical="center"/>
      <protection hidden="1"/>
    </xf>
    <xf numFmtId="0" fontId="15" fillId="0" borderId="7" xfId="0" applyFont="1" applyBorder="1" applyAlignment="1" applyProtection="1">
      <alignment horizontal="center" vertical="center"/>
      <protection hidden="1"/>
    </xf>
    <xf numFmtId="0" fontId="5" fillId="0" borderId="0" xfId="0" applyFont="1" applyProtection="1">
      <protection hidden="1"/>
    </xf>
    <xf numFmtId="0" fontId="3" fillId="0" borderId="0" xfId="0" applyFont="1" applyAlignment="1" applyProtection="1">
      <alignment vertical="center"/>
      <protection hidden="1"/>
    </xf>
    <xf numFmtId="0" fontId="5" fillId="0" borderId="0" xfId="0" applyFont="1" applyAlignment="1" applyProtection="1">
      <alignment horizontal="left" vertical="center"/>
      <protection hidden="1"/>
    </xf>
    <xf numFmtId="0" fontId="14" fillId="0" borderId="36" xfId="0" applyFont="1" applyBorder="1" applyAlignment="1" applyProtection="1">
      <alignment horizontal="center" vertical="center" wrapText="1"/>
      <protection hidden="1"/>
    </xf>
    <xf numFmtId="0" fontId="14" fillId="0" borderId="22" xfId="0" applyFont="1" applyBorder="1" applyAlignment="1" applyProtection="1">
      <alignment horizontal="center" vertical="center" wrapText="1"/>
      <protection hidden="1"/>
    </xf>
    <xf numFmtId="0" fontId="14" fillId="0" borderId="4" xfId="0" applyFont="1" applyBorder="1" applyAlignment="1" applyProtection="1">
      <alignment horizontal="center" vertical="center" wrapText="1"/>
      <protection hidden="1"/>
    </xf>
    <xf numFmtId="0" fontId="16" fillId="0" borderId="0" xfId="0" applyFont="1" applyAlignment="1" applyProtection="1">
      <alignment horizontal="justify" wrapText="1"/>
      <protection hidden="1"/>
    </xf>
    <xf numFmtId="0" fontId="11" fillId="0" borderId="0" xfId="0" applyFont="1" applyProtection="1">
      <protection hidden="1"/>
    </xf>
    <xf numFmtId="0" fontId="15" fillId="0" borderId="1" xfId="0" applyFont="1" applyBorder="1" applyAlignment="1" applyProtection="1">
      <alignment horizontal="center" vertical="center"/>
      <protection hidden="1"/>
    </xf>
    <xf numFmtId="0" fontId="0" fillId="0" borderId="0" xfId="0" applyProtection="1">
      <protection hidden="1"/>
    </xf>
    <xf numFmtId="0" fontId="23" fillId="0" borderId="0" xfId="0" applyFont="1" applyAlignment="1" applyProtection="1">
      <alignment horizontal="center"/>
      <protection hidden="1"/>
    </xf>
    <xf numFmtId="49" fontId="11" fillId="0" borderId="0" xfId="0" applyNumberFormat="1" applyFont="1" applyProtection="1">
      <protection hidden="1"/>
    </xf>
    <xf numFmtId="0" fontId="15" fillId="0" borderId="0" xfId="0" applyFont="1" applyProtection="1">
      <protection hidden="1"/>
    </xf>
    <xf numFmtId="0" fontId="15" fillId="0" borderId="0" xfId="0" applyFont="1" applyAlignment="1" applyProtection="1">
      <alignment horizontal="left" vertical="top" wrapText="1"/>
      <protection hidden="1"/>
    </xf>
    <xf numFmtId="0" fontId="0" fillId="0" borderId="0" xfId="0" applyProtection="1">
      <protection hidden="1"/>
    </xf>
    <xf numFmtId="0" fontId="11" fillId="3" borderId="1" xfId="0" applyFont="1" applyFill="1" applyBorder="1" applyProtection="1">
      <protection hidden="1"/>
    </xf>
    <xf numFmtId="0" fontId="11" fillId="0" borderId="0" xfId="0" applyFont="1" applyAlignment="1" applyProtection="1">
      <alignment horizontal="justify"/>
      <protection hidden="1"/>
    </xf>
    <xf numFmtId="8" fontId="14" fillId="2" borderId="19" xfId="0" applyNumberFormat="1" applyFont="1" applyFill="1" applyBorder="1" applyAlignment="1" applyProtection="1">
      <alignment horizontal="center"/>
      <protection hidden="1"/>
    </xf>
    <xf numFmtId="8" fontId="14" fillId="2" borderId="5" xfId="0" applyNumberFormat="1" applyFont="1" applyFill="1" applyBorder="1" applyAlignment="1" applyProtection="1">
      <alignment horizontal="center"/>
      <protection hidden="1"/>
    </xf>
    <xf numFmtId="164" fontId="14" fillId="2" borderId="1" xfId="0" applyNumberFormat="1" applyFont="1" applyFill="1" applyBorder="1" applyAlignment="1" applyProtection="1">
      <alignment vertical="center"/>
      <protection hidden="1"/>
    </xf>
    <xf numFmtId="8" fontId="15" fillId="2" borderId="3" xfId="0" applyNumberFormat="1" applyFont="1" applyFill="1" applyBorder="1" applyAlignment="1" applyProtection="1">
      <alignment horizontal="right" vertical="center" wrapText="1"/>
      <protection hidden="1"/>
    </xf>
    <xf numFmtId="8" fontId="15" fillId="2" borderId="54" xfId="0" applyNumberFormat="1" applyFont="1" applyFill="1" applyBorder="1" applyAlignment="1" applyProtection="1">
      <alignment horizontal="right" vertical="center" wrapText="1"/>
      <protection hidden="1"/>
    </xf>
    <xf numFmtId="8" fontId="15" fillId="2" borderId="49" xfId="0" applyNumberFormat="1" applyFont="1" applyFill="1" applyBorder="1" applyAlignment="1" applyProtection="1">
      <alignment horizontal="right" vertical="center" wrapText="1"/>
      <protection hidden="1"/>
    </xf>
    <xf numFmtId="8" fontId="14" fillId="2" borderId="9" xfId="0" applyNumberFormat="1" applyFont="1" applyFill="1" applyBorder="1" applyAlignment="1" applyProtection="1">
      <alignment horizontal="right"/>
      <protection hidden="1"/>
    </xf>
    <xf numFmtId="8" fontId="14" fillId="2" borderId="1" xfId="0" applyNumberFormat="1" applyFont="1" applyFill="1" applyBorder="1" applyAlignment="1" applyProtection="1">
      <alignment horizontal="right"/>
      <protection hidden="1"/>
    </xf>
    <xf numFmtId="8" fontId="14" fillId="0" borderId="0" xfId="0" applyNumberFormat="1" applyFont="1" applyAlignment="1" applyProtection="1">
      <alignment horizontal="right"/>
      <protection hidden="1"/>
    </xf>
    <xf numFmtId="0" fontId="14" fillId="0" borderId="40" xfId="0" applyFont="1" applyBorder="1" applyAlignment="1" applyProtection="1">
      <alignment horizontal="center" vertical="center" wrapText="1"/>
      <protection hidden="1"/>
    </xf>
    <xf numFmtId="8" fontId="15" fillId="2" borderId="14" xfId="0" applyNumberFormat="1" applyFont="1" applyFill="1" applyBorder="1" applyAlignment="1" applyProtection="1">
      <alignment horizontal="right" vertical="center" wrapText="1"/>
      <protection hidden="1"/>
    </xf>
    <xf numFmtId="0" fontId="15" fillId="0" borderId="0" xfId="0" applyFont="1" applyAlignment="1" applyProtection="1">
      <alignment horizontal="center"/>
      <protection hidden="1"/>
    </xf>
    <xf numFmtId="0" fontId="17" fillId="0" borderId="3" xfId="0" applyFont="1" applyBorder="1" applyAlignment="1" applyProtection="1">
      <alignment horizontal="center" vertical="center" wrapText="1"/>
      <protection hidden="1"/>
    </xf>
    <xf numFmtId="164" fontId="15" fillId="2" borderId="20" xfId="0" applyNumberFormat="1" applyFont="1" applyFill="1" applyBorder="1" applyAlignment="1" applyProtection="1">
      <alignment vertical="center"/>
      <protection hidden="1"/>
    </xf>
    <xf numFmtId="164" fontId="15" fillId="2" borderId="21" xfId="0" applyNumberFormat="1" applyFont="1" applyFill="1" applyBorder="1" applyAlignment="1" applyProtection="1">
      <alignment vertical="center"/>
      <protection hidden="1"/>
    </xf>
    <xf numFmtId="0" fontId="15" fillId="0" borderId="54" xfId="0" applyFont="1" applyBorder="1" applyAlignment="1" applyProtection="1">
      <alignment horizontal="center"/>
      <protection hidden="1"/>
    </xf>
    <xf numFmtId="0" fontId="15" fillId="0" borderId="49" xfId="0" applyFont="1" applyBorder="1" applyAlignment="1" applyProtection="1">
      <alignment horizontal="center"/>
      <protection hidden="1"/>
    </xf>
    <xf numFmtId="164" fontId="15" fillId="2" borderId="14" xfId="0" applyNumberFormat="1" applyFont="1" applyFill="1" applyBorder="1" applyAlignment="1" applyProtection="1">
      <alignment vertical="center"/>
      <protection hidden="1"/>
    </xf>
    <xf numFmtId="164" fontId="15" fillId="2" borderId="50" xfId="0" applyNumberFormat="1" applyFont="1" applyFill="1" applyBorder="1" applyAlignment="1" applyProtection="1">
      <alignment vertical="center"/>
      <protection hidden="1"/>
    </xf>
    <xf numFmtId="164" fontId="14" fillId="2" borderId="1" xfId="0" applyNumberFormat="1" applyFont="1" applyFill="1" applyBorder="1" applyProtection="1">
      <protection hidden="1"/>
    </xf>
    <xf numFmtId="164" fontId="14" fillId="2" borderId="47" xfId="0" applyNumberFormat="1" applyFont="1" applyFill="1" applyBorder="1" applyProtection="1">
      <protection hidden="1"/>
    </xf>
    <xf numFmtId="164" fontId="14" fillId="0" borderId="0" xfId="0" applyNumberFormat="1" applyFont="1" applyProtection="1">
      <protection hidden="1"/>
    </xf>
    <xf numFmtId="0" fontId="15" fillId="0" borderId="77" xfId="0" applyFont="1" applyBorder="1" applyAlignment="1" applyProtection="1">
      <alignment horizontal="center" vertical="center"/>
      <protection hidden="1"/>
    </xf>
    <xf numFmtId="164" fontId="15" fillId="2" borderId="43" xfId="0" applyNumberFormat="1" applyFont="1" applyFill="1" applyBorder="1" applyAlignment="1" applyProtection="1">
      <alignment vertical="center"/>
      <protection hidden="1"/>
    </xf>
    <xf numFmtId="164" fontId="15" fillId="2" borderId="48" xfId="0" applyNumberFormat="1" applyFont="1" applyFill="1" applyBorder="1" applyAlignment="1" applyProtection="1">
      <alignment vertical="center"/>
      <protection hidden="1"/>
    </xf>
    <xf numFmtId="0" fontId="14" fillId="0" borderId="75" xfId="0" applyFont="1" applyBorder="1" applyAlignment="1" applyProtection="1">
      <alignment horizontal="center" vertical="center" wrapText="1"/>
      <protection hidden="1"/>
    </xf>
    <xf numFmtId="164" fontId="15" fillId="2" borderId="3" xfId="0" applyNumberFormat="1" applyFont="1" applyFill="1" applyBorder="1" applyAlignment="1" applyProtection="1">
      <alignment vertical="center" wrapText="1"/>
      <protection hidden="1"/>
    </xf>
    <xf numFmtId="164" fontId="15" fillId="2" borderId="54" xfId="0" applyNumberFormat="1" applyFont="1" applyFill="1" applyBorder="1" applyAlignment="1" applyProtection="1">
      <alignment vertical="center" wrapText="1"/>
      <protection hidden="1"/>
    </xf>
    <xf numFmtId="164" fontId="15" fillId="2" borderId="49" xfId="0" applyNumberFormat="1" applyFont="1" applyFill="1" applyBorder="1" applyAlignment="1" applyProtection="1">
      <alignment vertical="center" wrapText="1"/>
      <protection hidden="1"/>
    </xf>
    <xf numFmtId="164" fontId="14" fillId="2" borderId="1" xfId="0" applyNumberFormat="1" applyFont="1" applyFill="1" applyBorder="1" applyAlignment="1" applyProtection="1">
      <alignment vertical="center" wrapText="1"/>
      <protection hidden="1"/>
    </xf>
    <xf numFmtId="0" fontId="14" fillId="0" borderId="0" xfId="0" applyFont="1" applyAlignment="1" applyProtection="1">
      <alignment horizontal="left" vertical="center" wrapText="1"/>
      <protection hidden="1"/>
    </xf>
    <xf numFmtId="164" fontId="14" fillId="0" borderId="0" xfId="0" applyNumberFormat="1" applyFont="1" applyAlignment="1" applyProtection="1">
      <alignment vertical="center" wrapText="1"/>
      <protection hidden="1"/>
    </xf>
    <xf numFmtId="0" fontId="14" fillId="0" borderId="3" xfId="0" applyFont="1" applyBorder="1" applyAlignment="1" applyProtection="1">
      <alignment horizontal="center" vertical="center" wrapText="1"/>
      <protection hidden="1"/>
    </xf>
    <xf numFmtId="164" fontId="14" fillId="2" borderId="2" xfId="0" applyNumberFormat="1" applyFont="1" applyFill="1" applyBorder="1" applyProtection="1">
      <protection hidden="1"/>
    </xf>
    <xf numFmtId="8" fontId="14" fillId="0" borderId="0" xfId="0" applyNumberFormat="1" applyFont="1" applyAlignment="1" applyProtection="1">
      <alignment horizontal="center"/>
      <protection hidden="1"/>
    </xf>
    <xf numFmtId="0" fontId="21" fillId="0" borderId="0" xfId="0" applyFont="1" applyAlignment="1" applyProtection="1">
      <alignment horizontal="center" vertical="center"/>
      <protection hidden="1"/>
    </xf>
    <xf numFmtId="0" fontId="15" fillId="0" borderId="0" xfId="0" applyFont="1" applyAlignment="1" applyProtection="1">
      <alignment vertical="center"/>
      <protection hidden="1"/>
    </xf>
    <xf numFmtId="168" fontId="15" fillId="0" borderId="22" xfId="0" applyNumberFormat="1" applyFont="1" applyBorder="1" applyAlignment="1" applyProtection="1">
      <alignment horizontal="center"/>
      <protection hidden="1"/>
    </xf>
    <xf numFmtId="164" fontId="15" fillId="2" borderId="3" xfId="0" applyNumberFormat="1" applyFont="1" applyFill="1" applyBorder="1" applyAlignment="1" applyProtection="1">
      <alignment vertical="center"/>
      <protection hidden="1"/>
    </xf>
    <xf numFmtId="165" fontId="15" fillId="7" borderId="3" xfId="0" applyNumberFormat="1" applyFont="1" applyFill="1" applyBorder="1" applyAlignment="1" applyProtection="1">
      <alignment vertical="center"/>
      <protection hidden="1"/>
    </xf>
    <xf numFmtId="168" fontId="15" fillId="0" borderId="17" xfId="0" applyNumberFormat="1" applyFont="1" applyBorder="1" applyAlignment="1" applyProtection="1">
      <alignment horizontal="center"/>
      <protection hidden="1"/>
    </xf>
    <xf numFmtId="164" fontId="15" fillId="2" borderId="54" xfId="0" applyNumberFormat="1" applyFont="1" applyFill="1" applyBorder="1" applyAlignment="1" applyProtection="1">
      <alignment vertical="center"/>
      <protection hidden="1"/>
    </xf>
    <xf numFmtId="165" fontId="15" fillId="7" borderId="54" xfId="0" applyNumberFormat="1" applyFont="1" applyFill="1" applyBorder="1" applyAlignment="1" applyProtection="1">
      <alignment vertical="center"/>
      <protection hidden="1"/>
    </xf>
    <xf numFmtId="164" fontId="15" fillId="2" borderId="49" xfId="0" applyNumberFormat="1" applyFont="1" applyFill="1" applyBorder="1" applyAlignment="1" applyProtection="1">
      <alignment vertical="center"/>
      <protection hidden="1"/>
    </xf>
    <xf numFmtId="165" fontId="15" fillId="7" borderId="49" xfId="0" applyNumberFormat="1" applyFont="1" applyFill="1" applyBorder="1" applyAlignment="1" applyProtection="1">
      <alignment vertical="center"/>
      <protection hidden="1"/>
    </xf>
    <xf numFmtId="168" fontId="15" fillId="0" borderId="5" xfId="0" applyNumberFormat="1" applyFont="1" applyBorder="1" applyAlignment="1" applyProtection="1">
      <alignment horizontal="center"/>
      <protection hidden="1"/>
    </xf>
    <xf numFmtId="44" fontId="14" fillId="0" borderId="19" xfId="0" applyNumberFormat="1" applyFont="1" applyBorder="1" applyAlignment="1" applyProtection="1">
      <alignment horizontal="center"/>
      <protection hidden="1"/>
    </xf>
    <xf numFmtId="44" fontId="14" fillId="0" borderId="5" xfId="0" applyNumberFormat="1" applyFont="1" applyBorder="1" applyAlignment="1" applyProtection="1">
      <alignment horizontal="center"/>
      <protection hidden="1"/>
    </xf>
    <xf numFmtId="44" fontId="15" fillId="0" borderId="20" xfId="0" applyNumberFormat="1" applyFont="1" applyBorder="1" applyAlignment="1" applyProtection="1">
      <alignment horizontal="center"/>
      <protection hidden="1"/>
    </xf>
    <xf numFmtId="166" fontId="15" fillId="0" borderId="26" xfId="0" applyNumberFormat="1" applyFont="1" applyBorder="1" applyAlignment="1" applyProtection="1">
      <alignment horizontal="center" vertical="center"/>
      <protection hidden="1"/>
    </xf>
    <xf numFmtId="164" fontId="15" fillId="2" borderId="36" xfId="0" applyNumberFormat="1" applyFont="1" applyFill="1" applyBorder="1" applyAlignment="1" applyProtection="1">
      <alignment vertical="center"/>
      <protection hidden="1"/>
    </xf>
    <xf numFmtId="164" fontId="15" fillId="2" borderId="22" xfId="0" applyNumberFormat="1" applyFont="1" applyFill="1" applyBorder="1" applyAlignment="1" applyProtection="1">
      <alignment vertical="center"/>
      <protection hidden="1"/>
    </xf>
    <xf numFmtId="44" fontId="15" fillId="0" borderId="49" xfId="0" applyNumberFormat="1" applyFont="1" applyBorder="1" applyAlignment="1" applyProtection="1">
      <alignment horizontal="center"/>
      <protection hidden="1"/>
    </xf>
    <xf numFmtId="166" fontId="15" fillId="0" borderId="40" xfId="0" applyNumberFormat="1" applyFont="1" applyBorder="1" applyAlignment="1" applyProtection="1">
      <alignment horizontal="center" vertical="center"/>
      <protection hidden="1"/>
    </xf>
    <xf numFmtId="164" fontId="15" fillId="2" borderId="18" xfId="0" applyNumberFormat="1" applyFont="1" applyFill="1" applyBorder="1" applyAlignment="1" applyProtection="1">
      <alignment vertical="center"/>
      <protection hidden="1"/>
    </xf>
    <xf numFmtId="164" fontId="15" fillId="2" borderId="17" xfId="0" applyNumberFormat="1" applyFont="1" applyFill="1" applyBorder="1" applyAlignment="1" applyProtection="1">
      <alignment vertical="center"/>
      <protection hidden="1"/>
    </xf>
    <xf numFmtId="164" fontId="14" fillId="2" borderId="10" xfId="0" applyNumberFormat="1" applyFont="1" applyFill="1" applyBorder="1" applyProtection="1">
      <protection hidden="1"/>
    </xf>
    <xf numFmtId="164" fontId="14" fillId="2" borderId="41" xfId="0" applyNumberFormat="1" applyFont="1" applyFill="1" applyBorder="1" applyProtection="1">
      <protection hidden="1"/>
    </xf>
    <xf numFmtId="44" fontId="14" fillId="0" borderId="46" xfId="0" applyNumberFormat="1" applyFont="1" applyBorder="1" applyAlignment="1" applyProtection="1">
      <alignment horizontal="center"/>
      <protection hidden="1"/>
    </xf>
    <xf numFmtId="44" fontId="15" fillId="0" borderId="20" xfId="0" applyNumberFormat="1" applyFont="1" applyBorder="1" applyAlignment="1" applyProtection="1">
      <alignment horizontal="center" vertical="center" wrapText="1"/>
      <protection hidden="1"/>
    </xf>
    <xf numFmtId="44" fontId="15" fillId="0" borderId="20" xfId="0" applyNumberFormat="1" applyFont="1" applyBorder="1" applyAlignment="1" applyProtection="1">
      <alignment horizontal="center" vertical="center"/>
      <protection hidden="1"/>
    </xf>
    <xf numFmtId="166" fontId="15" fillId="0" borderId="3" xfId="0" applyNumberFormat="1" applyFont="1" applyBorder="1" applyAlignment="1" applyProtection="1">
      <alignment horizontal="center" vertical="center"/>
      <protection hidden="1"/>
    </xf>
    <xf numFmtId="44" fontId="15" fillId="0" borderId="54" xfId="0" applyNumberFormat="1" applyFont="1" applyBorder="1" applyAlignment="1" applyProtection="1">
      <alignment horizontal="center" vertical="center" wrapText="1"/>
      <protection hidden="1"/>
    </xf>
    <xf numFmtId="44" fontId="15" fillId="0" borderId="54" xfId="0" applyNumberFormat="1" applyFont="1" applyBorder="1" applyAlignment="1" applyProtection="1">
      <alignment horizontal="center" vertical="center"/>
      <protection hidden="1"/>
    </xf>
    <xf numFmtId="166" fontId="15" fillId="0" borderId="54" xfId="0" applyNumberFormat="1" applyFont="1" applyBorder="1" applyAlignment="1" applyProtection="1">
      <alignment horizontal="center" vertical="center"/>
      <protection hidden="1"/>
    </xf>
    <xf numFmtId="44" fontId="15" fillId="0" borderId="43" xfId="0" applyNumberFormat="1" applyFont="1" applyBorder="1" applyAlignment="1" applyProtection="1">
      <alignment horizontal="center" vertical="center" wrapText="1"/>
      <protection hidden="1"/>
    </xf>
    <xf numFmtId="44" fontId="15" fillId="0" borderId="43" xfId="0" applyNumberFormat="1" applyFont="1" applyBorder="1" applyAlignment="1" applyProtection="1">
      <alignment horizontal="center" vertical="center"/>
      <protection hidden="1"/>
    </xf>
    <xf numFmtId="166" fontId="15" fillId="0" borderId="49" xfId="0" applyNumberFormat="1" applyFont="1" applyBorder="1" applyAlignment="1" applyProtection="1">
      <alignment horizontal="center" vertical="center"/>
      <protection hidden="1"/>
    </xf>
    <xf numFmtId="164" fontId="15" fillId="2" borderId="33" xfId="0" applyNumberFormat="1" applyFont="1" applyFill="1" applyBorder="1" applyAlignment="1" applyProtection="1">
      <alignment vertical="center"/>
      <protection hidden="1"/>
    </xf>
    <xf numFmtId="164" fontId="15" fillId="2" borderId="24" xfId="0" applyNumberFormat="1" applyFont="1" applyFill="1" applyBorder="1" applyAlignment="1" applyProtection="1">
      <alignment vertical="center"/>
      <protection hidden="1"/>
    </xf>
    <xf numFmtId="3" fontId="15" fillId="0" borderId="1" xfId="0" applyNumberFormat="1" applyFont="1" applyBorder="1" applyAlignment="1" applyProtection="1">
      <alignment horizontal="center" vertical="center"/>
      <protection hidden="1"/>
    </xf>
    <xf numFmtId="164" fontId="15" fillId="2" borderId="20" xfId="0" applyNumberFormat="1" applyFont="1" applyFill="1" applyBorder="1" applyAlignment="1" applyProtection="1">
      <alignment vertical="center" wrapText="1"/>
      <protection hidden="1"/>
    </xf>
    <xf numFmtId="164" fontId="14" fillId="2" borderId="49" xfId="0" applyNumberFormat="1" applyFont="1" applyFill="1" applyBorder="1" applyAlignment="1" applyProtection="1">
      <alignment vertical="center" wrapText="1"/>
      <protection hidden="1"/>
    </xf>
    <xf numFmtId="0" fontId="14" fillId="0" borderId="8" xfId="0" applyFont="1" applyBorder="1" applyAlignment="1" applyProtection="1">
      <alignment horizontal="left" vertical="center" wrapText="1"/>
      <protection hidden="1"/>
    </xf>
    <xf numFmtId="164" fontId="14" fillId="0" borderId="8" xfId="0" applyNumberFormat="1" applyFont="1" applyBorder="1" applyAlignment="1" applyProtection="1">
      <alignment vertical="center" wrapText="1"/>
      <protection hidden="1"/>
    </xf>
    <xf numFmtId="8" fontId="15" fillId="0" borderId="27" xfId="0" applyNumberFormat="1" applyFont="1" applyBorder="1" applyAlignment="1" applyProtection="1">
      <alignment horizontal="center" vertical="center"/>
      <protection hidden="1"/>
    </xf>
    <xf numFmtId="8" fontId="15" fillId="0" borderId="3" xfId="0" applyNumberFormat="1" applyFont="1" applyBorder="1" applyAlignment="1" applyProtection="1">
      <alignment horizontal="center" vertical="center"/>
      <protection hidden="1"/>
    </xf>
    <xf numFmtId="8" fontId="15" fillId="7" borderId="3" xfId="0" applyNumberFormat="1" applyFont="1" applyFill="1" applyBorder="1" applyAlignment="1" applyProtection="1">
      <alignment horizontal="right" vertical="center" wrapText="1"/>
      <protection hidden="1"/>
    </xf>
    <xf numFmtId="8" fontId="15" fillId="7" borderId="54" xfId="0" applyNumberFormat="1" applyFont="1" applyFill="1" applyBorder="1" applyAlignment="1" applyProtection="1">
      <alignment horizontal="right" vertical="center" wrapText="1"/>
      <protection hidden="1"/>
    </xf>
    <xf numFmtId="0" fontId="14" fillId="0" borderId="54" xfId="0" applyFont="1" applyBorder="1" applyAlignment="1" applyProtection="1">
      <alignment horizontal="center" vertical="center" wrapText="1"/>
      <protection hidden="1"/>
    </xf>
    <xf numFmtId="8" fontId="15" fillId="0" borderId="54" xfId="0" applyNumberFormat="1" applyFont="1" applyBorder="1" applyAlignment="1" applyProtection="1">
      <alignment horizontal="center" vertical="center"/>
      <protection hidden="1"/>
    </xf>
    <xf numFmtId="0" fontId="14" fillId="0" borderId="49" xfId="0" applyFont="1" applyBorder="1" applyAlignment="1" applyProtection="1">
      <alignment horizontal="center" vertical="center" wrapText="1"/>
      <protection hidden="1"/>
    </xf>
    <xf numFmtId="8" fontId="32" fillId="0" borderId="79" xfId="0" applyNumberFormat="1" applyFont="1" applyBorder="1" applyProtection="1">
      <protection hidden="1"/>
    </xf>
    <xf numFmtId="8" fontId="15" fillId="0" borderId="49" xfId="0" applyNumberFormat="1" applyFont="1" applyBorder="1" applyAlignment="1" applyProtection="1">
      <alignment horizontal="center" vertical="center"/>
      <protection hidden="1"/>
    </xf>
    <xf numFmtId="8" fontId="15" fillId="7" borderId="49" xfId="0" applyNumberFormat="1" applyFont="1" applyFill="1" applyBorder="1" applyAlignment="1" applyProtection="1">
      <alignment horizontal="right" vertical="center" wrapText="1"/>
      <protection hidden="1"/>
    </xf>
    <xf numFmtId="8" fontId="15" fillId="7" borderId="77" xfId="0" applyNumberFormat="1" applyFont="1" applyFill="1" applyBorder="1" applyAlignment="1" applyProtection="1">
      <alignment horizontal="right" vertical="center" wrapText="1"/>
      <protection hidden="1"/>
    </xf>
    <xf numFmtId="164" fontId="14" fillId="2" borderId="43" xfId="0" applyNumberFormat="1" applyFont="1" applyFill="1" applyBorder="1" applyAlignment="1" applyProtection="1">
      <alignment horizontal="right" vertical="center" wrapText="1"/>
      <protection hidden="1"/>
    </xf>
    <xf numFmtId="164" fontId="14" fillId="2" borderId="1" xfId="0" applyNumberFormat="1" applyFont="1" applyFill="1" applyBorder="1" applyAlignment="1" applyProtection="1">
      <alignment horizontal="right" vertical="center" wrapText="1"/>
      <protection hidden="1"/>
    </xf>
    <xf numFmtId="164" fontId="15" fillId="0" borderId="0" xfId="0" applyNumberFormat="1" applyFont="1" applyProtection="1">
      <protection hidden="1"/>
    </xf>
    <xf numFmtId="0" fontId="20" fillId="0" borderId="0" xfId="0" applyFont="1" applyAlignment="1" applyProtection="1">
      <alignment vertical="center" wrapText="1"/>
      <protection hidden="1"/>
    </xf>
    <xf numFmtId="0" fontId="20" fillId="0" borderId="0" xfId="0" applyFont="1" applyAlignment="1" applyProtection="1">
      <alignment horizontal="justify" vertical="center" wrapText="1"/>
      <protection hidden="1"/>
    </xf>
    <xf numFmtId="8" fontId="14" fillId="7" borderId="1" xfId="0" applyNumberFormat="1" applyFont="1" applyFill="1" applyBorder="1" applyAlignment="1" applyProtection="1">
      <alignment horizontal="right"/>
      <protection hidden="1"/>
    </xf>
    <xf numFmtId="0" fontId="20" fillId="0" borderId="0" xfId="0" applyFont="1" applyBorder="1" applyAlignment="1" applyProtection="1">
      <alignment horizontal="justify" vertical="center" wrapText="1"/>
      <protection hidden="1"/>
    </xf>
    <xf numFmtId="0" fontId="14" fillId="0" borderId="59" xfId="0" applyFont="1" applyBorder="1" applyAlignment="1" applyProtection="1">
      <alignment horizontal="center" vertical="center" wrapText="1"/>
      <protection hidden="1"/>
    </xf>
    <xf numFmtId="0" fontId="14" fillId="0" borderId="23" xfId="0" applyFont="1" applyBorder="1" applyAlignment="1" applyProtection="1">
      <alignment horizontal="center" vertical="center" wrapText="1"/>
      <protection hidden="1"/>
    </xf>
    <xf numFmtId="164" fontId="15" fillId="7" borderId="3" xfId="0" applyNumberFormat="1" applyFont="1" applyFill="1" applyBorder="1" applyAlignment="1" applyProtection="1">
      <alignment vertical="center" wrapText="1"/>
      <protection hidden="1"/>
    </xf>
    <xf numFmtId="164" fontId="15" fillId="7" borderId="49" xfId="0" applyNumberFormat="1" applyFont="1" applyFill="1" applyBorder="1" applyAlignment="1" applyProtection="1">
      <alignment vertical="center" wrapText="1"/>
      <protection hidden="1"/>
    </xf>
    <xf numFmtId="164" fontId="15" fillId="7" borderId="20" xfId="0" applyNumberFormat="1" applyFont="1" applyFill="1" applyBorder="1" applyAlignment="1" applyProtection="1">
      <alignment vertical="center" wrapText="1"/>
      <protection hidden="1"/>
    </xf>
    <xf numFmtId="0" fontId="15" fillId="0" borderId="11" xfId="0" applyFont="1" applyBorder="1" applyAlignment="1" applyProtection="1">
      <alignment horizontal="center" vertical="center"/>
      <protection hidden="1"/>
    </xf>
    <xf numFmtId="0" fontId="15" fillId="0" borderId="12" xfId="0" applyFont="1" applyBorder="1" applyAlignment="1" applyProtection="1">
      <alignment horizontal="center" vertical="center"/>
      <protection hidden="1"/>
    </xf>
    <xf numFmtId="164" fontId="15" fillId="7" borderId="54" xfId="0" applyNumberFormat="1" applyFont="1" applyFill="1" applyBorder="1" applyAlignment="1" applyProtection="1">
      <alignment vertical="center" wrapText="1"/>
      <protection hidden="1"/>
    </xf>
    <xf numFmtId="0" fontId="15" fillId="0" borderId="4" xfId="0" applyFont="1" applyBorder="1" applyAlignment="1" applyProtection="1">
      <alignment horizontal="center" vertical="center"/>
      <protection hidden="1"/>
    </xf>
    <xf numFmtId="164" fontId="14" fillId="7" borderId="43" xfId="0" applyNumberFormat="1" applyFont="1" applyFill="1" applyBorder="1" applyAlignment="1" applyProtection="1">
      <alignment horizontal="right" vertical="center"/>
      <protection hidden="1"/>
    </xf>
    <xf numFmtId="0" fontId="15" fillId="0" borderId="0" xfId="0" applyFont="1" applyAlignment="1" applyProtection="1">
      <alignment vertical="justify" wrapText="1"/>
      <protection hidden="1"/>
    </xf>
    <xf numFmtId="0" fontId="15" fillId="0" borderId="36" xfId="0" applyFont="1" applyBorder="1" applyAlignment="1" applyProtection="1">
      <alignment horizontal="center" vertical="center" wrapText="1"/>
      <protection hidden="1"/>
    </xf>
    <xf numFmtId="1" fontId="15" fillId="0" borderId="3" xfId="0" applyNumberFormat="1" applyFont="1" applyBorder="1" applyAlignment="1" applyProtection="1">
      <alignment horizontal="center" vertical="center" wrapText="1"/>
      <protection hidden="1"/>
    </xf>
    <xf numFmtId="0" fontId="15" fillId="0" borderId="18" xfId="0" applyFont="1" applyBorder="1" applyAlignment="1" applyProtection="1">
      <alignment horizontal="center" vertical="center" wrapText="1"/>
      <protection hidden="1"/>
    </xf>
    <xf numFmtId="1" fontId="15" fillId="0" borderId="54" xfId="0" applyNumberFormat="1" applyFont="1" applyBorder="1" applyAlignment="1" applyProtection="1">
      <alignment horizontal="center" vertical="center" wrapText="1"/>
      <protection hidden="1"/>
    </xf>
    <xf numFmtId="0" fontId="15" fillId="0" borderId="19" xfId="0" applyFont="1" applyBorder="1" applyAlignment="1" applyProtection="1">
      <alignment horizontal="center" vertical="center" wrapText="1"/>
      <protection hidden="1"/>
    </xf>
    <xf numFmtId="1" fontId="15" fillId="0" borderId="49" xfId="0" applyNumberFormat="1" applyFont="1" applyBorder="1" applyAlignment="1" applyProtection="1">
      <alignment horizontal="center" vertical="center"/>
      <protection hidden="1"/>
    </xf>
    <xf numFmtId="164" fontId="14" fillId="2" borderId="43" xfId="0" applyNumberFormat="1" applyFont="1" applyFill="1" applyBorder="1" applyProtection="1">
      <protection hidden="1"/>
    </xf>
    <xf numFmtId="8" fontId="15" fillId="2" borderId="77" xfId="0" applyNumberFormat="1" applyFont="1" applyFill="1" applyBorder="1" applyAlignment="1" applyProtection="1">
      <alignment horizontal="right" vertical="center" wrapText="1"/>
      <protection hidden="1"/>
    </xf>
    <xf numFmtId="44" fontId="5" fillId="0" borderId="0" xfId="0" applyNumberFormat="1" applyFont="1" applyAlignment="1" applyProtection="1">
      <alignment horizontal="left" vertical="center"/>
      <protection hidden="1"/>
    </xf>
    <xf numFmtId="164" fontId="14" fillId="2" borderId="19" xfId="0" applyNumberFormat="1" applyFont="1" applyFill="1" applyBorder="1" applyAlignment="1" applyProtection="1">
      <alignment horizontal="center" vertical="center"/>
      <protection hidden="1"/>
    </xf>
    <xf numFmtId="164" fontId="14" fillId="2" borderId="4" xfId="0" applyNumberFormat="1" applyFont="1" applyFill="1" applyBorder="1" applyAlignment="1" applyProtection="1">
      <alignment horizontal="center" vertical="center"/>
      <protection hidden="1"/>
    </xf>
    <xf numFmtId="164" fontId="14" fillId="2" borderId="47" xfId="0" applyNumberFormat="1" applyFont="1" applyFill="1" applyBorder="1" applyAlignment="1" applyProtection="1">
      <alignment vertical="center"/>
      <protection hidden="1"/>
    </xf>
    <xf numFmtId="0" fontId="14" fillId="0" borderId="49" xfId="0" applyFont="1" applyBorder="1" applyAlignment="1" applyProtection="1">
      <alignment horizontal="center" vertical="center"/>
      <protection hidden="1"/>
    </xf>
    <xf numFmtId="8" fontId="14" fillId="7" borderId="19" xfId="0" applyNumberFormat="1" applyFont="1" applyFill="1" applyBorder="1" applyAlignment="1" applyProtection="1">
      <alignment horizontal="center" vertical="center" wrapText="1"/>
      <protection hidden="1"/>
    </xf>
    <xf numFmtId="8" fontId="14" fillId="7" borderId="40" xfId="0" applyNumberFormat="1" applyFont="1" applyFill="1" applyBorder="1" applyAlignment="1" applyProtection="1">
      <alignment horizontal="center" vertical="center" wrapText="1"/>
      <protection hidden="1"/>
    </xf>
    <xf numFmtId="0" fontId="14" fillId="0" borderId="9" xfId="0" applyFont="1" applyBorder="1" applyProtection="1">
      <protection hidden="1"/>
    </xf>
    <xf numFmtId="0" fontId="14" fillId="0" borderId="15" xfId="0" applyFont="1" applyBorder="1" applyProtection="1">
      <protection hidden="1"/>
    </xf>
    <xf numFmtId="164" fontId="14" fillId="0" borderId="0" xfId="0" applyNumberFormat="1" applyFont="1" applyAlignment="1" applyProtection="1">
      <alignment vertical="center"/>
      <protection hidden="1"/>
    </xf>
    <xf numFmtId="0" fontId="20" fillId="0" borderId="0" xfId="0" applyFont="1" applyAlignment="1" applyProtection="1">
      <alignment horizontal="left" vertical="center" wrapText="1"/>
      <protection hidden="1"/>
    </xf>
    <xf numFmtId="0" fontId="15" fillId="0" borderId="62" xfId="0" applyFont="1" applyBorder="1" applyAlignment="1" applyProtection="1">
      <alignment horizontal="center" vertical="center" wrapText="1"/>
      <protection hidden="1"/>
    </xf>
    <xf numFmtId="8" fontId="15" fillId="2" borderId="49" xfId="0" applyNumberFormat="1" applyFont="1" applyFill="1" applyBorder="1" applyAlignment="1" applyProtection="1">
      <alignment horizontal="right" vertical="center"/>
      <protection hidden="1"/>
    </xf>
    <xf numFmtId="0" fontId="15" fillId="0" borderId="28" xfId="0" applyFont="1" applyBorder="1" applyAlignment="1" applyProtection="1">
      <alignment horizontal="center" vertical="center" wrapText="1"/>
      <protection hidden="1"/>
    </xf>
    <xf numFmtId="0" fontId="15" fillId="0" borderId="12" xfId="0" applyFont="1" applyBorder="1" applyAlignment="1" applyProtection="1">
      <alignment horizontal="left" vertical="center"/>
      <protection hidden="1"/>
    </xf>
    <xf numFmtId="0" fontId="15" fillId="0" borderId="39" xfId="0" applyFont="1" applyBorder="1" applyAlignment="1" applyProtection="1">
      <alignment horizontal="left" vertical="center"/>
      <protection hidden="1"/>
    </xf>
    <xf numFmtId="0" fontId="15" fillId="0" borderId="77" xfId="0" applyFont="1" applyBorder="1" applyAlignment="1" applyProtection="1">
      <alignment horizontal="center" vertical="center" wrapText="1"/>
      <protection hidden="1"/>
    </xf>
    <xf numFmtId="8" fontId="14" fillId="0" borderId="0" xfId="0" applyNumberFormat="1" applyFont="1" applyAlignment="1" applyProtection="1">
      <alignment horizontal="center" vertical="center"/>
      <protection hidden="1"/>
    </xf>
    <xf numFmtId="8" fontId="14" fillId="2" borderId="46" xfId="0" applyNumberFormat="1" applyFont="1" applyFill="1" applyBorder="1" applyAlignment="1" applyProtection="1">
      <alignment horizontal="center"/>
      <protection hidden="1"/>
    </xf>
    <xf numFmtId="164" fontId="14" fillId="0" borderId="0" xfId="0" applyNumberFormat="1" applyFont="1" applyAlignment="1" applyProtection="1">
      <alignment horizontal="right" vertical="center" wrapText="1"/>
      <protection hidden="1"/>
    </xf>
    <xf numFmtId="0" fontId="17" fillId="0" borderId="3" xfId="0" applyFont="1" applyFill="1" applyBorder="1" applyAlignment="1" applyProtection="1">
      <alignment horizontal="center" vertical="center"/>
      <protection hidden="1"/>
    </xf>
    <xf numFmtId="0" fontId="17" fillId="0" borderId="49" xfId="0" applyFont="1" applyFill="1" applyBorder="1" applyAlignment="1" applyProtection="1">
      <alignment horizontal="center" vertical="center"/>
      <protection hidden="1"/>
    </xf>
    <xf numFmtId="164" fontId="14" fillId="2" borderId="43" xfId="0" applyNumberFormat="1" applyFont="1" applyFill="1" applyBorder="1" applyAlignment="1" applyProtection="1">
      <alignment vertical="center" wrapText="1"/>
      <protection hidden="1"/>
    </xf>
    <xf numFmtId="0" fontId="17" fillId="0" borderId="20" xfId="0" applyFont="1" applyFill="1" applyBorder="1" applyAlignment="1" applyProtection="1">
      <alignment horizontal="center" vertical="center"/>
      <protection hidden="1"/>
    </xf>
    <xf numFmtId="164" fontId="14" fillId="0" borderId="0" xfId="0" applyNumberFormat="1" applyFont="1" applyFill="1" applyBorder="1" applyProtection="1">
      <protection hidden="1"/>
    </xf>
    <xf numFmtId="44" fontId="14" fillId="0" borderId="3" xfId="0" applyNumberFormat="1" applyFont="1" applyBorder="1" applyAlignment="1" applyProtection="1">
      <alignment horizontal="center" vertical="center" wrapText="1"/>
      <protection hidden="1"/>
    </xf>
    <xf numFmtId="44" fontId="14" fillId="0" borderId="22" xfId="0" applyNumberFormat="1" applyFont="1" applyBorder="1" applyAlignment="1" applyProtection="1">
      <alignment horizontal="center" vertical="center" wrapText="1"/>
      <protection hidden="1"/>
    </xf>
    <xf numFmtId="44" fontId="14" fillId="0" borderId="19" xfId="0" applyNumberFormat="1" applyFont="1" applyBorder="1" applyAlignment="1" applyProtection="1">
      <alignment horizontal="center" vertical="center" wrapText="1"/>
      <protection hidden="1"/>
    </xf>
    <xf numFmtId="44" fontId="14" fillId="0" borderId="5" xfId="0" applyNumberFormat="1" applyFont="1" applyBorder="1" applyAlignment="1" applyProtection="1">
      <alignment horizontal="center" vertical="center" wrapText="1"/>
      <protection hidden="1"/>
    </xf>
    <xf numFmtId="167" fontId="15" fillId="0" borderId="36" xfId="0" applyNumberFormat="1" applyFont="1" applyBorder="1" applyAlignment="1" applyProtection="1">
      <alignment horizontal="center" vertical="center"/>
      <protection hidden="1"/>
    </xf>
    <xf numFmtId="44" fontId="15" fillId="0" borderId="22" xfId="0" applyNumberFormat="1" applyFont="1" applyBorder="1" applyAlignment="1" applyProtection="1">
      <alignment horizontal="center" vertical="center"/>
      <protection hidden="1"/>
    </xf>
    <xf numFmtId="44" fontId="15" fillId="0" borderId="11" xfId="0" applyNumberFormat="1" applyFont="1" applyBorder="1" applyAlignment="1" applyProtection="1">
      <alignment horizontal="left" vertical="center"/>
      <protection hidden="1"/>
    </xf>
    <xf numFmtId="166" fontId="17" fillId="0" borderId="36" xfId="0" applyNumberFormat="1" applyFont="1" applyBorder="1" applyAlignment="1" applyProtection="1">
      <alignment horizontal="center" vertical="center"/>
      <protection hidden="1"/>
    </xf>
    <xf numFmtId="164" fontId="15" fillId="2" borderId="3" xfId="0" applyNumberFormat="1" applyFont="1" applyFill="1" applyBorder="1" applyAlignment="1" applyProtection="1">
      <alignment horizontal="right" vertical="center"/>
      <protection hidden="1"/>
    </xf>
    <xf numFmtId="167" fontId="15" fillId="0" borderId="18" xfId="0" applyNumberFormat="1" applyFont="1" applyBorder="1" applyAlignment="1" applyProtection="1">
      <alignment horizontal="center" vertical="center"/>
      <protection hidden="1"/>
    </xf>
    <xf numFmtId="44" fontId="15" fillId="0" borderId="17" xfId="0" applyNumberFormat="1" applyFont="1" applyBorder="1" applyAlignment="1" applyProtection="1">
      <alignment horizontal="center" vertical="center"/>
      <protection hidden="1"/>
    </xf>
    <xf numFmtId="44" fontId="15" fillId="0" borderId="12" xfId="0" applyNumberFormat="1" applyFont="1" applyBorder="1" applyAlignment="1" applyProtection="1">
      <alignment horizontal="left" vertical="center"/>
      <protection hidden="1"/>
    </xf>
    <xf numFmtId="166" fontId="17" fillId="0" borderId="54" xfId="0" applyNumberFormat="1" applyFont="1" applyBorder="1" applyAlignment="1" applyProtection="1">
      <alignment horizontal="center" vertical="center"/>
      <protection hidden="1"/>
    </xf>
    <xf numFmtId="164" fontId="15" fillId="2" borderId="54" xfId="0" applyNumberFormat="1" applyFont="1" applyFill="1" applyBorder="1" applyAlignment="1" applyProtection="1">
      <alignment horizontal="right" vertical="center"/>
      <protection hidden="1"/>
    </xf>
    <xf numFmtId="166" fontId="15" fillId="0" borderId="18" xfId="0" applyNumberFormat="1" applyFont="1" applyBorder="1" applyAlignment="1" applyProtection="1">
      <alignment horizontal="center" vertical="center"/>
      <protection hidden="1"/>
    </xf>
    <xf numFmtId="44" fontId="15" fillId="0" borderId="12" xfId="0" applyNumberFormat="1" applyFont="1" applyBorder="1" applyAlignment="1" applyProtection="1">
      <alignment horizontal="left" vertical="center" wrapText="1"/>
      <protection hidden="1"/>
    </xf>
    <xf numFmtId="166" fontId="15" fillId="0" borderId="12" xfId="0" applyNumberFormat="1" applyFont="1" applyBorder="1" applyAlignment="1" applyProtection="1">
      <alignment horizontal="center" vertical="center"/>
      <protection hidden="1"/>
    </xf>
    <xf numFmtId="167" fontId="15" fillId="0" borderId="19" xfId="0" applyNumberFormat="1" applyFont="1" applyBorder="1" applyAlignment="1" applyProtection="1">
      <alignment horizontal="center" vertical="center"/>
      <protection hidden="1"/>
    </xf>
    <xf numFmtId="44" fontId="15" fillId="0" borderId="5" xfId="0" applyNumberFormat="1" applyFont="1" applyBorder="1" applyAlignment="1" applyProtection="1">
      <alignment horizontal="center" vertical="center"/>
      <protection hidden="1"/>
    </xf>
    <xf numFmtId="44" fontId="15" fillId="0" borderId="4" xfId="0" applyNumberFormat="1" applyFont="1" applyBorder="1" applyAlignment="1" applyProtection="1">
      <alignment horizontal="left" vertical="center"/>
      <protection hidden="1"/>
    </xf>
    <xf numFmtId="166" fontId="15" fillId="0" borderId="4" xfId="0" applyNumberFormat="1" applyFont="1" applyBorder="1" applyAlignment="1" applyProtection="1">
      <alignment horizontal="center" vertical="center"/>
      <protection hidden="1"/>
    </xf>
    <xf numFmtId="164" fontId="15" fillId="2" borderId="49" xfId="0" applyNumberFormat="1" applyFont="1" applyFill="1" applyBorder="1" applyAlignment="1" applyProtection="1">
      <alignment horizontal="right" vertical="center"/>
      <protection hidden="1"/>
    </xf>
    <xf numFmtId="0" fontId="14" fillId="0" borderId="0" xfId="0" applyFont="1" applyBorder="1" applyAlignment="1" applyProtection="1">
      <alignment horizontal="justify" vertical="center" wrapText="1"/>
      <protection hidden="1"/>
    </xf>
    <xf numFmtId="164" fontId="14" fillId="0" borderId="0" xfId="0" applyNumberFormat="1" applyFont="1" applyFill="1" applyBorder="1" applyAlignment="1" applyProtection="1">
      <alignment horizontal="right" vertical="center" wrapText="1"/>
      <protection hidden="1"/>
    </xf>
    <xf numFmtId="0" fontId="17" fillId="0" borderId="54" xfId="0" applyFont="1" applyFill="1" applyBorder="1" applyAlignment="1" applyProtection="1">
      <alignment horizontal="center" vertical="center"/>
      <protection hidden="1"/>
    </xf>
    <xf numFmtId="0" fontId="14" fillId="0" borderId="0" xfId="0" applyFont="1" applyBorder="1" applyAlignment="1" applyProtection="1">
      <alignment horizontal="left" vertical="center" wrapText="1"/>
      <protection hidden="1"/>
    </xf>
    <xf numFmtId="0" fontId="5" fillId="0" borderId="0" xfId="0" applyFont="1" applyBorder="1" applyAlignment="1" applyProtection="1">
      <alignment horizontal="left" vertical="center" wrapText="1"/>
      <protection hidden="1"/>
    </xf>
    <xf numFmtId="164" fontId="15" fillId="2" borderId="54" xfId="0" applyNumberFormat="1" applyFont="1" applyFill="1" applyBorder="1" applyAlignment="1" applyProtection="1">
      <alignment horizontal="right" vertical="center" wrapText="1"/>
      <protection hidden="1"/>
    </xf>
    <xf numFmtId="164" fontId="14" fillId="4" borderId="81" xfId="0" applyNumberFormat="1" applyFont="1" applyFill="1" applyBorder="1" applyAlignment="1" applyProtection="1">
      <alignment horizontal="right" vertical="center"/>
      <protection hidden="1"/>
    </xf>
    <xf numFmtId="8" fontId="15" fillId="3" borderId="36" xfId="0" applyNumberFormat="1" applyFont="1" applyFill="1" applyBorder="1" applyAlignment="1" applyProtection="1">
      <alignment horizontal="center" vertical="center" wrapText="1"/>
      <protection locked="0" hidden="1"/>
    </xf>
    <xf numFmtId="8" fontId="15" fillId="3" borderId="22" xfId="0" applyNumberFormat="1" applyFont="1" applyFill="1" applyBorder="1" applyAlignment="1" applyProtection="1">
      <alignment horizontal="center" vertical="center" wrapText="1"/>
      <protection locked="0" hidden="1"/>
    </xf>
    <xf numFmtId="8" fontId="15" fillId="3" borderId="19" xfId="0" applyNumberFormat="1" applyFont="1" applyFill="1" applyBorder="1" applyAlignment="1" applyProtection="1">
      <alignment horizontal="center" vertical="center" wrapText="1"/>
      <protection locked="0" hidden="1"/>
    </xf>
    <xf numFmtId="8" fontId="15" fillId="3" borderId="40" xfId="0" applyNumberFormat="1" applyFont="1" applyFill="1" applyBorder="1" applyAlignment="1" applyProtection="1">
      <alignment horizontal="center" vertical="center" wrapText="1"/>
      <protection locked="0" hidden="1"/>
    </xf>
    <xf numFmtId="8" fontId="15" fillId="3" borderId="60" xfId="0" applyNumberFormat="1" applyFont="1" applyFill="1" applyBorder="1" applyAlignment="1" applyProtection="1">
      <alignment horizontal="center" vertical="center" wrapText="1"/>
      <protection locked="0" hidden="1"/>
    </xf>
    <xf numFmtId="8" fontId="15" fillId="3" borderId="50" xfId="0" applyNumberFormat="1" applyFont="1" applyFill="1" applyBorder="1" applyAlignment="1" applyProtection="1">
      <alignment horizontal="center" vertical="center" wrapText="1"/>
      <protection locked="0" hidden="1"/>
    </xf>
    <xf numFmtId="8" fontId="15" fillId="3" borderId="40" xfId="0" applyNumberFormat="1" applyFont="1" applyFill="1" applyBorder="1" applyAlignment="1" applyProtection="1">
      <alignment horizontal="center" vertical="center"/>
      <protection locked="0" hidden="1"/>
    </xf>
    <xf numFmtId="8" fontId="15" fillId="3" borderId="38" xfId="0" applyNumberFormat="1" applyFont="1" applyFill="1" applyBorder="1" applyAlignment="1" applyProtection="1">
      <alignment horizontal="center" vertical="center" wrapText="1"/>
      <protection locked="0" hidden="1"/>
    </xf>
    <xf numFmtId="8" fontId="15" fillId="3" borderId="18" xfId="0" applyNumberFormat="1" applyFont="1" applyFill="1" applyBorder="1" applyAlignment="1" applyProtection="1">
      <alignment horizontal="center" vertical="center" wrapText="1"/>
      <protection locked="0" hidden="1"/>
    </xf>
    <xf numFmtId="8" fontId="15" fillId="3" borderId="39" xfId="0" applyNumberFormat="1" applyFont="1" applyFill="1" applyBorder="1" applyAlignment="1" applyProtection="1">
      <alignment horizontal="center" vertical="center" wrapText="1"/>
      <protection locked="0" hidden="1"/>
    </xf>
    <xf numFmtId="8" fontId="15" fillId="3" borderId="17" xfId="0" applyNumberFormat="1" applyFont="1" applyFill="1" applyBorder="1" applyAlignment="1" applyProtection="1">
      <alignment horizontal="center" vertical="center" wrapText="1"/>
      <protection locked="0" hidden="1"/>
    </xf>
    <xf numFmtId="8" fontId="15" fillId="3" borderId="5" xfId="0" applyNumberFormat="1" applyFont="1" applyFill="1" applyBorder="1" applyAlignment="1" applyProtection="1">
      <alignment horizontal="center" vertical="center" wrapText="1"/>
      <protection locked="0" hidden="1"/>
    </xf>
    <xf numFmtId="8" fontId="15" fillId="3" borderId="10" xfId="0" applyNumberFormat="1" applyFont="1" applyFill="1" applyBorder="1" applyAlignment="1" applyProtection="1">
      <alignment horizontal="center" vertical="center" wrapText="1"/>
      <protection locked="0" hidden="1"/>
    </xf>
    <xf numFmtId="8" fontId="15" fillId="3" borderId="47" xfId="0" applyNumberFormat="1" applyFont="1" applyFill="1" applyBorder="1" applyAlignment="1" applyProtection="1">
      <alignment horizontal="center" vertical="center" wrapText="1"/>
      <protection locked="0" hidden="1"/>
    </xf>
    <xf numFmtId="8" fontId="15" fillId="3" borderId="33" xfId="0" applyNumberFormat="1" applyFont="1" applyFill="1" applyBorder="1" applyAlignment="1" applyProtection="1">
      <alignment horizontal="center" vertical="center" wrapText="1"/>
      <protection locked="0" hidden="1"/>
    </xf>
    <xf numFmtId="8" fontId="15" fillId="3" borderId="48" xfId="0" applyNumberFormat="1" applyFont="1" applyFill="1" applyBorder="1" applyAlignment="1" applyProtection="1">
      <alignment horizontal="center" vertical="center" wrapText="1"/>
      <protection locked="0" hidden="1"/>
    </xf>
    <xf numFmtId="8" fontId="15" fillId="8" borderId="19" xfId="0" applyNumberFormat="1" applyFont="1" applyFill="1" applyBorder="1" applyAlignment="1" applyProtection="1">
      <alignment horizontal="center" vertical="center"/>
      <protection locked="0" hidden="1"/>
    </xf>
    <xf numFmtId="8" fontId="15" fillId="8" borderId="5" xfId="0" applyNumberFormat="1" applyFont="1" applyFill="1" applyBorder="1" applyAlignment="1" applyProtection="1">
      <alignment horizontal="center" vertical="center"/>
      <protection locked="0" hidden="1"/>
    </xf>
    <xf numFmtId="8" fontId="15" fillId="3" borderId="25" xfId="0" applyNumberFormat="1" applyFont="1" applyFill="1" applyBorder="1" applyAlignment="1" applyProtection="1">
      <alignment horizontal="center" vertical="center"/>
      <protection locked="0" hidden="1"/>
    </xf>
    <xf numFmtId="8" fontId="15" fillId="3" borderId="31" xfId="0" applyNumberFormat="1" applyFont="1" applyFill="1" applyBorder="1" applyAlignment="1" applyProtection="1">
      <alignment horizontal="center" vertical="center"/>
      <protection locked="0" hidden="1"/>
    </xf>
    <xf numFmtId="8" fontId="15" fillId="3" borderId="76" xfId="0" applyNumberFormat="1" applyFont="1" applyFill="1" applyBorder="1" applyAlignment="1" applyProtection="1">
      <alignment horizontal="center" vertical="center"/>
      <protection locked="0" hidden="1"/>
    </xf>
    <xf numFmtId="8" fontId="15" fillId="3" borderId="45" xfId="0" applyNumberFormat="1" applyFont="1" applyFill="1" applyBorder="1" applyAlignment="1" applyProtection="1">
      <alignment horizontal="center" vertical="center"/>
      <protection locked="0" hidden="1"/>
    </xf>
    <xf numFmtId="165" fontId="15" fillId="8" borderId="36" xfId="0" applyNumberFormat="1" applyFont="1" applyFill="1" applyBorder="1" applyAlignment="1" applyProtection="1">
      <alignment horizontal="center" vertical="center"/>
      <protection locked="0" hidden="1"/>
    </xf>
    <xf numFmtId="165" fontId="15" fillId="8" borderId="22" xfId="0" applyNumberFormat="1" applyFont="1" applyFill="1" applyBorder="1" applyAlignment="1" applyProtection="1">
      <alignment horizontal="center" vertical="center"/>
      <protection locked="0" hidden="1"/>
    </xf>
    <xf numFmtId="165" fontId="15" fillId="8" borderId="19" xfId="0" applyNumberFormat="1" applyFont="1" applyFill="1" applyBorder="1" applyAlignment="1" applyProtection="1">
      <alignment horizontal="center" vertical="center"/>
      <protection locked="0" hidden="1"/>
    </xf>
    <xf numFmtId="165" fontId="15" fillId="8" borderId="5" xfId="0" applyNumberFormat="1" applyFont="1" applyFill="1" applyBorder="1" applyAlignment="1" applyProtection="1">
      <alignment horizontal="center" vertical="center"/>
      <protection locked="0" hidden="1"/>
    </xf>
    <xf numFmtId="165" fontId="15" fillId="8" borderId="18" xfId="0" applyNumberFormat="1" applyFont="1" applyFill="1" applyBorder="1" applyAlignment="1" applyProtection="1">
      <alignment horizontal="center" vertical="center"/>
      <protection locked="0" hidden="1"/>
    </xf>
    <xf numFmtId="165" fontId="15" fillId="8" borderId="17" xfId="0" applyNumberFormat="1" applyFont="1" applyFill="1" applyBorder="1" applyAlignment="1" applyProtection="1">
      <alignment horizontal="center" vertical="center"/>
      <protection locked="0" hidden="1"/>
    </xf>
    <xf numFmtId="8" fontId="15" fillId="8" borderId="36" xfId="1" applyNumberFormat="1" applyFont="1" applyFill="1" applyBorder="1" applyAlignment="1" applyProtection="1">
      <alignment horizontal="center" vertical="center"/>
      <protection locked="0" hidden="1"/>
    </xf>
    <xf numFmtId="8" fontId="15" fillId="8" borderId="37" xfId="1" applyNumberFormat="1" applyFont="1" applyFill="1" applyBorder="1" applyAlignment="1" applyProtection="1">
      <alignment horizontal="center" vertical="center"/>
      <protection locked="0" hidden="1"/>
    </xf>
    <xf numFmtId="8" fontId="15" fillId="8" borderId="18" xfId="1" applyNumberFormat="1" applyFont="1" applyFill="1" applyBorder="1" applyAlignment="1" applyProtection="1">
      <alignment horizontal="center" vertical="center"/>
      <protection locked="0" hidden="1"/>
    </xf>
    <xf numFmtId="8" fontId="15" fillId="8" borderId="27" xfId="1" applyNumberFormat="1" applyFont="1" applyFill="1" applyBorder="1" applyAlignment="1" applyProtection="1">
      <alignment horizontal="center" vertical="center"/>
      <protection locked="0" hidden="1"/>
    </xf>
    <xf numFmtId="8" fontId="15" fillId="8" borderId="19" xfId="1" applyNumberFormat="1" applyFont="1" applyFill="1" applyBorder="1" applyAlignment="1" applyProtection="1">
      <alignment horizontal="center" vertical="center"/>
      <protection locked="0" hidden="1"/>
    </xf>
    <xf numFmtId="8" fontId="15" fillId="8" borderId="29" xfId="1" applyNumberFormat="1" applyFont="1" applyFill="1" applyBorder="1" applyAlignment="1" applyProtection="1">
      <alignment horizontal="center" vertical="center"/>
      <protection locked="0" hidden="1"/>
    </xf>
    <xf numFmtId="8" fontId="15" fillId="3" borderId="42" xfId="0" applyNumberFormat="1" applyFont="1" applyFill="1" applyBorder="1" applyAlignment="1" applyProtection="1">
      <alignment horizontal="center" vertical="center" wrapText="1"/>
      <protection locked="0" hidden="1"/>
    </xf>
    <xf numFmtId="8" fontId="15" fillId="3" borderId="80" xfId="0" applyNumberFormat="1" applyFont="1" applyFill="1" applyBorder="1" applyAlignment="1" applyProtection="1">
      <alignment horizontal="center" vertical="center" wrapText="1"/>
      <protection locked="0" hidden="1"/>
    </xf>
    <xf numFmtId="8" fontId="15" fillId="3" borderId="13" xfId="0" applyNumberFormat="1" applyFont="1" applyFill="1" applyBorder="1" applyAlignment="1" applyProtection="1">
      <alignment horizontal="center" vertical="center" wrapText="1"/>
      <protection locked="0" hidden="1"/>
    </xf>
    <xf numFmtId="8" fontId="14" fillId="3" borderId="1" xfId="0" applyNumberFormat="1" applyFont="1" applyFill="1" applyBorder="1" applyAlignment="1" applyProtection="1">
      <alignment horizontal="center" vertical="center"/>
      <protection locked="0" hidden="1"/>
    </xf>
    <xf numFmtId="8" fontId="15" fillId="3" borderId="44" xfId="0" applyNumberFormat="1" applyFont="1" applyFill="1" applyBorder="1" applyAlignment="1" applyProtection="1">
      <alignment horizontal="center" vertical="center" wrapText="1"/>
      <protection locked="0" hidden="1"/>
    </xf>
    <xf numFmtId="8" fontId="15" fillId="3" borderId="45" xfId="0" applyNumberFormat="1" applyFont="1" applyFill="1" applyBorder="1" applyAlignment="1" applyProtection="1">
      <alignment horizontal="center" vertical="center" wrapText="1"/>
      <protection locked="0" hidden="1"/>
    </xf>
    <xf numFmtId="164" fontId="15" fillId="3" borderId="36" xfId="0" applyNumberFormat="1" applyFont="1" applyFill="1" applyBorder="1" applyAlignment="1" applyProtection="1">
      <alignment horizontal="center" vertical="center"/>
      <protection locked="0" hidden="1"/>
    </xf>
    <xf numFmtId="164" fontId="15" fillId="3" borderId="22" xfId="0" applyNumberFormat="1" applyFont="1" applyFill="1" applyBorder="1" applyAlignment="1" applyProtection="1">
      <alignment horizontal="center" vertical="center"/>
      <protection locked="0" hidden="1"/>
    </xf>
    <xf numFmtId="164" fontId="15" fillId="3" borderId="18" xfId="0" applyNumberFormat="1" applyFont="1" applyFill="1" applyBorder="1" applyAlignment="1" applyProtection="1">
      <alignment horizontal="center" vertical="center"/>
      <protection locked="0" hidden="1"/>
    </xf>
    <xf numFmtId="164" fontId="15" fillId="3" borderId="17" xfId="0" applyNumberFormat="1" applyFont="1" applyFill="1" applyBorder="1" applyAlignment="1" applyProtection="1">
      <alignment horizontal="center" vertical="center"/>
      <protection locked="0" hidden="1"/>
    </xf>
    <xf numFmtId="164" fontId="15" fillId="3" borderId="19" xfId="0" applyNumberFormat="1" applyFont="1" applyFill="1" applyBorder="1" applyAlignment="1" applyProtection="1">
      <alignment horizontal="center" vertical="center"/>
      <protection locked="0" hidden="1"/>
    </xf>
    <xf numFmtId="164" fontId="15" fillId="3" borderId="5" xfId="0" applyNumberFormat="1" applyFont="1" applyFill="1" applyBorder="1" applyAlignment="1" applyProtection="1">
      <alignment horizontal="center" vertical="center"/>
      <protection locked="0" hidden="1"/>
    </xf>
    <xf numFmtId="8" fontId="15" fillId="2" borderId="48" xfId="0" applyNumberFormat="1" applyFont="1" applyFill="1" applyBorder="1" applyAlignment="1" applyProtection="1">
      <alignment vertical="center"/>
      <protection hidden="1"/>
    </xf>
    <xf numFmtId="0" fontId="17" fillId="0" borderId="54" xfId="0" applyFont="1" applyBorder="1" applyAlignment="1" applyProtection="1">
      <alignment horizontal="center" vertical="center"/>
      <protection hidden="1"/>
    </xf>
    <xf numFmtId="0" fontId="17" fillId="0" borderId="49" xfId="0" applyFont="1" applyBorder="1" applyAlignment="1" applyProtection="1">
      <alignment horizontal="center" vertical="center"/>
      <protection hidden="1"/>
    </xf>
    <xf numFmtId="164" fontId="15" fillId="2" borderId="39" xfId="0" applyNumberFormat="1" applyFont="1" applyFill="1" applyBorder="1" applyAlignment="1" applyProtection="1">
      <alignment vertical="center"/>
      <protection hidden="1"/>
    </xf>
    <xf numFmtId="164" fontId="15" fillId="2" borderId="40" xfId="0" applyNumberFormat="1" applyFont="1" applyFill="1" applyBorder="1" applyAlignment="1" applyProtection="1">
      <alignment vertical="center"/>
      <protection hidden="1"/>
    </xf>
    <xf numFmtId="164" fontId="15" fillId="2" borderId="38" xfId="0" applyNumberFormat="1" applyFont="1" applyFill="1" applyBorder="1" applyAlignment="1" applyProtection="1">
      <alignment vertical="center"/>
      <protection hidden="1"/>
    </xf>
    <xf numFmtId="164" fontId="15" fillId="2" borderId="1" xfId="0" applyNumberFormat="1" applyFont="1" applyFill="1" applyBorder="1" applyAlignment="1" applyProtection="1">
      <alignment vertical="center"/>
      <protection hidden="1"/>
    </xf>
    <xf numFmtId="164" fontId="15" fillId="2" borderId="47" xfId="0" applyNumberFormat="1" applyFont="1" applyFill="1" applyBorder="1" applyAlignment="1" applyProtection="1">
      <alignment vertical="center"/>
      <protection hidden="1"/>
    </xf>
    <xf numFmtId="8" fontId="15" fillId="2" borderId="1" xfId="0" applyNumberFormat="1" applyFont="1" applyFill="1" applyBorder="1" applyAlignment="1" applyProtection="1">
      <alignment horizontal="right"/>
      <protection hidden="1"/>
    </xf>
    <xf numFmtId="0" fontId="0" fillId="0" borderId="0" xfId="0" applyProtection="1">
      <protection hidden="1"/>
    </xf>
    <xf numFmtId="164" fontId="15" fillId="2" borderId="54" xfId="0" applyNumberFormat="1" applyFont="1" applyFill="1" applyBorder="1" applyAlignment="1" applyProtection="1">
      <alignment vertical="center"/>
      <protection hidden="1"/>
    </xf>
    <xf numFmtId="0" fontId="15" fillId="0" borderId="0" xfId="0" applyFont="1" applyProtection="1">
      <protection hidden="1"/>
    </xf>
    <xf numFmtId="164" fontId="15" fillId="2" borderId="78" xfId="0" applyNumberFormat="1" applyFont="1" applyFill="1" applyBorder="1" applyAlignment="1" applyProtection="1">
      <alignment horizontal="right" vertical="center" wrapText="1"/>
      <protection hidden="1"/>
    </xf>
    <xf numFmtId="8" fontId="15" fillId="2" borderId="3" xfId="0" applyNumberFormat="1" applyFont="1" applyFill="1" applyBorder="1" applyAlignment="1" applyProtection="1">
      <alignment horizontal="right" vertical="center"/>
      <protection hidden="1"/>
    </xf>
    <xf numFmtId="8" fontId="15" fillId="2" borderId="54" xfId="0" applyNumberFormat="1" applyFont="1" applyFill="1" applyBorder="1" applyAlignment="1" applyProtection="1">
      <alignment horizontal="right" vertical="center"/>
      <protection hidden="1"/>
    </xf>
    <xf numFmtId="8" fontId="14" fillId="2" borderId="48" xfId="0" applyNumberFormat="1" applyFont="1" applyFill="1" applyBorder="1" applyAlignment="1" applyProtection="1">
      <alignment vertical="center"/>
      <protection hidden="1"/>
    </xf>
    <xf numFmtId="0" fontId="14" fillId="0" borderId="9" xfId="0" applyFont="1" applyBorder="1" applyAlignment="1" applyProtection="1">
      <alignment vertical="center"/>
      <protection hidden="1"/>
    </xf>
    <xf numFmtId="8" fontId="14" fillId="2" borderId="46" xfId="0" applyNumberFormat="1" applyFont="1" applyFill="1" applyBorder="1" applyAlignment="1" applyProtection="1">
      <alignment horizontal="center" vertical="center"/>
      <protection hidden="1"/>
    </xf>
    <xf numFmtId="164" fontId="14" fillId="2" borderId="1" xfId="0" applyNumberFormat="1" applyFont="1" applyFill="1" applyBorder="1" applyAlignment="1" applyProtection="1">
      <alignment horizontal="right" vertical="center"/>
      <protection hidden="1"/>
    </xf>
    <xf numFmtId="164" fontId="14" fillId="2" borderId="2" xfId="0" applyNumberFormat="1" applyFont="1" applyFill="1" applyBorder="1" applyAlignment="1" applyProtection="1">
      <alignment horizontal="right" vertical="center"/>
      <protection hidden="1"/>
    </xf>
    <xf numFmtId="44" fontId="14" fillId="0" borderId="36" xfId="0" applyNumberFormat="1" applyFont="1" applyBorder="1" applyAlignment="1" applyProtection="1">
      <alignment horizontal="center" vertical="center" wrapText="1"/>
      <protection hidden="1"/>
    </xf>
    <xf numFmtId="44" fontId="14" fillId="0" borderId="19" xfId="0" applyNumberFormat="1" applyFont="1" applyBorder="1" applyAlignment="1" applyProtection="1">
      <alignment horizontal="center" vertical="center" wrapText="1"/>
      <protection hidden="1"/>
    </xf>
    <xf numFmtId="0" fontId="14" fillId="0" borderId="1" xfId="0" applyFont="1" applyBorder="1" applyAlignment="1" applyProtection="1">
      <alignment horizontal="center" vertical="center" wrapText="1"/>
      <protection hidden="1"/>
    </xf>
    <xf numFmtId="0" fontId="11" fillId="0" borderId="0" xfId="0" applyFont="1" applyAlignment="1" applyProtection="1">
      <alignment horizontal="justify" wrapText="1"/>
      <protection hidden="1"/>
    </xf>
    <xf numFmtId="44" fontId="14" fillId="0" borderId="55" xfId="0" applyNumberFormat="1" applyFont="1" applyBorder="1" applyAlignment="1" applyProtection="1">
      <alignment horizontal="center" vertical="center" wrapText="1"/>
      <protection hidden="1"/>
    </xf>
    <xf numFmtId="44" fontId="14" fillId="0" borderId="43" xfId="0" applyNumberFormat="1" applyFont="1" applyBorder="1" applyAlignment="1" applyProtection="1">
      <alignment horizontal="center" vertical="center" wrapText="1"/>
      <protection hidden="1"/>
    </xf>
    <xf numFmtId="0" fontId="14" fillId="0" borderId="10" xfId="0" applyFont="1" applyBorder="1" applyProtection="1">
      <protection hidden="1"/>
    </xf>
    <xf numFmtId="0" fontId="14" fillId="0" borderId="41" xfId="0" applyFont="1" applyBorder="1" applyProtection="1">
      <protection hidden="1"/>
    </xf>
    <xf numFmtId="0" fontId="14" fillId="0" borderId="34" xfId="0" applyFont="1" applyBorder="1" applyProtection="1">
      <protection hidden="1"/>
    </xf>
    <xf numFmtId="0" fontId="11" fillId="0" borderId="0" xfId="0" applyFont="1" applyAlignment="1" applyProtection="1">
      <alignment horizontal="justify" vertical="center" wrapText="1"/>
      <protection hidden="1"/>
    </xf>
    <xf numFmtId="0" fontId="5" fillId="0" borderId="0" xfId="0" applyFont="1" applyAlignment="1" applyProtection="1">
      <alignment horizontal="left" vertical="center" wrapText="1"/>
      <protection hidden="1"/>
    </xf>
    <xf numFmtId="0" fontId="14" fillId="0" borderId="56" xfId="0" applyFont="1" applyBorder="1" applyAlignment="1" applyProtection="1">
      <alignment horizontal="center" vertical="center"/>
      <protection hidden="1"/>
    </xf>
    <xf numFmtId="0" fontId="14" fillId="0" borderId="8" xfId="0" applyFont="1" applyBorder="1" applyAlignment="1" applyProtection="1">
      <alignment horizontal="center" vertical="center"/>
      <protection hidden="1"/>
    </xf>
    <xf numFmtId="0" fontId="14" fillId="0" borderId="63" xfId="0" applyFont="1" applyBorder="1" applyAlignment="1" applyProtection="1">
      <alignment horizontal="center" vertical="center"/>
      <protection hidden="1"/>
    </xf>
    <xf numFmtId="0" fontId="14" fillId="0" borderId="53" xfId="0" applyFont="1" applyBorder="1" applyAlignment="1" applyProtection="1">
      <alignment horizontal="center" vertical="center"/>
      <protection hidden="1"/>
    </xf>
    <xf numFmtId="0" fontId="14" fillId="0" borderId="7" xfId="0" applyFont="1" applyBorder="1" applyAlignment="1" applyProtection="1">
      <alignment horizontal="center" vertical="center"/>
      <protection hidden="1"/>
    </xf>
    <xf numFmtId="0" fontId="14" fillId="0" borderId="48" xfId="0" applyFont="1" applyBorder="1" applyAlignment="1" applyProtection="1">
      <alignment horizontal="center" vertical="center"/>
      <protection hidden="1"/>
    </xf>
    <xf numFmtId="0" fontId="14" fillId="0" borderId="56" xfId="0" applyFont="1" applyBorder="1" applyAlignment="1" applyProtection="1">
      <alignment horizontal="center" vertical="center" wrapText="1"/>
      <protection hidden="1"/>
    </xf>
    <xf numFmtId="0" fontId="14" fillId="0" borderId="63" xfId="0" applyFont="1" applyBorder="1" applyAlignment="1" applyProtection="1">
      <alignment horizontal="center" vertical="center" wrapText="1"/>
      <protection hidden="1"/>
    </xf>
    <xf numFmtId="0" fontId="14" fillId="0" borderId="55" xfId="0" applyFont="1" applyBorder="1" applyAlignment="1" applyProtection="1">
      <alignment horizontal="center" vertical="center" wrapText="1"/>
      <protection hidden="1"/>
    </xf>
    <xf numFmtId="0" fontId="14" fillId="0" borderId="43" xfId="0" applyFont="1" applyBorder="1" applyAlignment="1" applyProtection="1">
      <alignment horizontal="center" vertical="center" wrapText="1"/>
      <protection hidden="1"/>
    </xf>
    <xf numFmtId="0" fontId="15" fillId="0" borderId="13" xfId="0" applyFont="1" applyBorder="1" applyProtection="1">
      <protection hidden="1"/>
    </xf>
    <xf numFmtId="0" fontId="15" fillId="0" borderId="51" xfId="0" applyFont="1" applyBorder="1" applyProtection="1">
      <protection hidden="1"/>
    </xf>
    <xf numFmtId="0" fontId="15" fillId="0" borderId="52" xfId="0" applyFont="1" applyBorder="1" applyProtection="1">
      <protection hidden="1"/>
    </xf>
    <xf numFmtId="0" fontId="15" fillId="0" borderId="26" xfId="0" applyFont="1" applyBorder="1" applyProtection="1">
      <protection hidden="1"/>
    </xf>
    <xf numFmtId="44" fontId="14" fillId="0" borderId="37" xfId="0" applyNumberFormat="1" applyFont="1" applyBorder="1" applyAlignment="1" applyProtection="1">
      <alignment horizontal="center" vertical="center" wrapText="1"/>
      <protection hidden="1"/>
    </xf>
    <xf numFmtId="44" fontId="14" fillId="0" borderId="29" xfId="0" applyNumberFormat="1" applyFont="1" applyBorder="1" applyAlignment="1" applyProtection="1">
      <alignment horizontal="center" vertical="center" wrapText="1"/>
      <protection hidden="1"/>
    </xf>
    <xf numFmtId="8" fontId="15" fillId="3" borderId="1" xfId="0" applyNumberFormat="1" applyFont="1" applyFill="1" applyBorder="1" applyAlignment="1" applyProtection="1">
      <alignment horizontal="center" vertical="center"/>
      <protection locked="0" hidden="1"/>
    </xf>
    <xf numFmtId="44" fontId="14" fillId="0" borderId="4" xfId="0" applyNumberFormat="1" applyFont="1" applyBorder="1" applyAlignment="1" applyProtection="1">
      <alignment horizontal="center" vertical="center" wrapText="1"/>
      <protection hidden="1"/>
    </xf>
    <xf numFmtId="44" fontId="14" fillId="0" borderId="40" xfId="0" applyNumberFormat="1" applyFont="1" applyBorder="1" applyAlignment="1" applyProtection="1">
      <alignment horizontal="center" vertical="center" wrapText="1"/>
      <protection hidden="1"/>
    </xf>
    <xf numFmtId="0" fontId="6" fillId="0" borderId="0" xfId="0" applyFont="1" applyAlignment="1" applyProtection="1">
      <alignment horizontal="justify"/>
      <protection hidden="1"/>
    </xf>
    <xf numFmtId="0" fontId="6" fillId="0" borderId="0" xfId="0" applyFont="1" applyAlignment="1" applyProtection="1">
      <alignment horizontal="justify" vertical="center" wrapText="1"/>
      <protection hidden="1"/>
    </xf>
    <xf numFmtId="0" fontId="14" fillId="0" borderId="53" xfId="0" applyFont="1" applyBorder="1" applyAlignment="1" applyProtection="1">
      <alignment horizontal="left" vertical="center" wrapText="1"/>
      <protection hidden="1"/>
    </xf>
    <xf numFmtId="0" fontId="14" fillId="0" borderId="7" xfId="0" applyFont="1" applyBorder="1" applyAlignment="1" applyProtection="1">
      <alignment horizontal="left" vertical="center" wrapText="1"/>
      <protection hidden="1"/>
    </xf>
    <xf numFmtId="0" fontId="14" fillId="0" borderId="48" xfId="0" applyFont="1" applyBorder="1" applyAlignment="1" applyProtection="1">
      <alignment horizontal="left" vertical="center" wrapText="1"/>
      <protection hidden="1"/>
    </xf>
    <xf numFmtId="0" fontId="11" fillId="0" borderId="7" xfId="0" applyFont="1" applyBorder="1" applyAlignment="1" applyProtection="1">
      <alignment horizontal="justify" vertical="center"/>
      <protection hidden="1"/>
    </xf>
    <xf numFmtId="0" fontId="14" fillId="0" borderId="53" xfId="0" applyFont="1" applyBorder="1" applyAlignment="1" applyProtection="1">
      <alignment horizontal="center" vertical="center" wrapText="1"/>
      <protection hidden="1"/>
    </xf>
    <xf numFmtId="0" fontId="14" fillId="0" borderId="48" xfId="0" applyFont="1" applyBorder="1" applyAlignment="1" applyProtection="1">
      <alignment horizontal="center" vertical="center" wrapText="1"/>
      <protection hidden="1"/>
    </xf>
    <xf numFmtId="0" fontId="14" fillId="0" borderId="9" xfId="0" applyFont="1" applyBorder="1" applyAlignment="1" applyProtection="1">
      <alignment horizontal="center" vertical="center" wrapText="1"/>
      <protection hidden="1"/>
    </xf>
    <xf numFmtId="0" fontId="14" fillId="0" borderId="15" xfId="0" applyFont="1" applyBorder="1" applyAlignment="1" applyProtection="1">
      <alignment horizontal="center" vertical="center" wrapText="1"/>
      <protection hidden="1"/>
    </xf>
    <xf numFmtId="0" fontId="14" fillId="0" borderId="47" xfId="0" applyFont="1" applyBorder="1" applyAlignment="1" applyProtection="1">
      <alignment horizontal="center" vertical="center" wrapText="1"/>
      <protection hidden="1"/>
    </xf>
    <xf numFmtId="0" fontId="14" fillId="0" borderId="34" xfId="0" applyFont="1" applyBorder="1" applyAlignment="1" applyProtection="1">
      <alignment horizontal="center" vertical="center" wrapText="1"/>
      <protection hidden="1"/>
    </xf>
    <xf numFmtId="0" fontId="15" fillId="0" borderId="11" xfId="0" applyFont="1" applyBorder="1" applyAlignment="1" applyProtection="1">
      <alignment horizontal="left" vertical="center" wrapText="1"/>
      <protection hidden="1"/>
    </xf>
    <xf numFmtId="0" fontId="15" fillId="0" borderId="38" xfId="0" applyFont="1" applyBorder="1" applyAlignment="1" applyProtection="1">
      <alignment horizontal="left" vertical="center" wrapText="1"/>
      <protection hidden="1"/>
    </xf>
    <xf numFmtId="8" fontId="15" fillId="3" borderId="37" xfId="0" applyNumberFormat="1" applyFont="1" applyFill="1" applyBorder="1" applyAlignment="1" applyProtection="1">
      <alignment horizontal="center" vertical="center"/>
      <protection locked="0" hidden="1"/>
    </xf>
    <xf numFmtId="8" fontId="15" fillId="3" borderId="38" xfId="0" applyNumberFormat="1" applyFont="1" applyFill="1" applyBorder="1" applyAlignment="1" applyProtection="1">
      <alignment horizontal="center" vertical="center"/>
      <protection locked="0" hidden="1"/>
    </xf>
    <xf numFmtId="0" fontId="15" fillId="0" borderId="4" xfId="0" applyFont="1" applyBorder="1" applyAlignment="1" applyProtection="1">
      <alignment horizontal="left" vertical="center" wrapText="1"/>
      <protection hidden="1"/>
    </xf>
    <xf numFmtId="0" fontId="15" fillId="0" borderId="40" xfId="0" applyFont="1" applyBorder="1" applyAlignment="1" applyProtection="1">
      <alignment horizontal="left" vertical="center" wrapText="1"/>
      <protection hidden="1"/>
    </xf>
    <xf numFmtId="8" fontId="15" fillId="3" borderId="29" xfId="0" applyNumberFormat="1" applyFont="1" applyFill="1" applyBorder="1" applyAlignment="1" applyProtection="1">
      <alignment horizontal="center" vertical="center"/>
      <protection locked="0" hidden="1"/>
    </xf>
    <xf numFmtId="8" fontId="15" fillId="3" borderId="40" xfId="0" applyNumberFormat="1" applyFont="1" applyFill="1" applyBorder="1" applyAlignment="1" applyProtection="1">
      <alignment horizontal="center" vertical="center"/>
      <protection locked="0" hidden="1"/>
    </xf>
    <xf numFmtId="0" fontId="3" fillId="0" borderId="0" xfId="0" applyFont="1" applyAlignment="1" applyProtection="1">
      <alignment horizontal="left" vertical="center" wrapText="1"/>
      <protection hidden="1"/>
    </xf>
    <xf numFmtId="0" fontId="15" fillId="0" borderId="55" xfId="0" applyFont="1" applyBorder="1" applyAlignment="1" applyProtection="1">
      <alignment horizontal="center" vertical="center"/>
      <protection hidden="1"/>
    </xf>
    <xf numFmtId="0" fontId="15" fillId="0" borderId="14" xfId="0" applyFont="1" applyBorder="1" applyAlignment="1" applyProtection="1">
      <alignment horizontal="center" vertical="center"/>
      <protection hidden="1"/>
    </xf>
    <xf numFmtId="0" fontId="15" fillId="0" borderId="43" xfId="0" applyFont="1" applyBorder="1" applyAlignment="1" applyProtection="1">
      <alignment horizontal="center" vertical="center"/>
      <protection hidden="1"/>
    </xf>
    <xf numFmtId="164" fontId="14" fillId="2" borderId="55" xfId="0" applyNumberFormat="1" applyFont="1" applyFill="1" applyBorder="1" applyAlignment="1" applyProtection="1">
      <alignment horizontal="right" vertical="center" wrapText="1"/>
      <protection hidden="1"/>
    </xf>
    <xf numFmtId="164" fontId="14" fillId="2" borderId="14" xfId="0" applyNumberFormat="1" applyFont="1" applyFill="1" applyBorder="1" applyAlignment="1" applyProtection="1">
      <alignment horizontal="right" vertical="center" wrapText="1"/>
      <protection hidden="1"/>
    </xf>
    <xf numFmtId="164" fontId="14" fillId="2" borderId="43" xfId="0" applyNumberFormat="1" applyFont="1" applyFill="1" applyBorder="1" applyAlignment="1" applyProtection="1">
      <alignment horizontal="right" vertical="center" wrapText="1"/>
      <protection hidden="1"/>
    </xf>
    <xf numFmtId="0" fontId="15" fillId="0" borderId="12" xfId="0" applyFont="1" applyBorder="1" applyAlignment="1" applyProtection="1">
      <alignment horizontal="left" vertical="center" wrapText="1"/>
      <protection hidden="1"/>
    </xf>
    <xf numFmtId="0" fontId="15" fillId="0" borderId="39" xfId="0" applyFont="1" applyBorder="1" applyAlignment="1" applyProtection="1">
      <alignment horizontal="left" vertical="center" wrapText="1"/>
      <protection hidden="1"/>
    </xf>
    <xf numFmtId="8" fontId="15" fillId="3" borderId="27" xfId="0" applyNumberFormat="1" applyFont="1" applyFill="1" applyBorder="1" applyAlignment="1" applyProtection="1">
      <alignment horizontal="center" vertical="center"/>
      <protection locked="0" hidden="1"/>
    </xf>
    <xf numFmtId="8" fontId="15" fillId="3" borderId="39" xfId="0" applyNumberFormat="1" applyFont="1" applyFill="1" applyBorder="1" applyAlignment="1" applyProtection="1">
      <alignment horizontal="center" vertical="center"/>
      <protection locked="0" hidden="1"/>
    </xf>
    <xf numFmtId="0" fontId="14" fillId="0" borderId="4" xfId="0" applyFont="1" applyBorder="1" applyAlignment="1" applyProtection="1">
      <alignment horizontal="left" vertical="center" wrapText="1"/>
      <protection hidden="1"/>
    </xf>
    <xf numFmtId="0" fontId="14" fillId="0" borderId="40" xfId="0" applyFont="1" applyBorder="1" applyAlignment="1" applyProtection="1">
      <alignment horizontal="left" vertical="center" wrapText="1"/>
      <protection hidden="1"/>
    </xf>
    <xf numFmtId="8" fontId="14" fillId="2" borderId="29" xfId="0" applyNumberFormat="1" applyFont="1" applyFill="1" applyBorder="1" applyAlignment="1" applyProtection="1">
      <alignment horizontal="center" vertical="center"/>
      <protection hidden="1"/>
    </xf>
    <xf numFmtId="8" fontId="14" fillId="2" borderId="40" xfId="0" applyNumberFormat="1" applyFont="1" applyFill="1" applyBorder="1" applyAlignment="1" applyProtection="1">
      <alignment horizontal="center" vertical="center"/>
      <protection hidden="1"/>
    </xf>
    <xf numFmtId="3" fontId="15" fillId="0" borderId="3" xfId="0" applyNumberFormat="1" applyFont="1" applyBorder="1" applyAlignment="1" applyProtection="1">
      <alignment horizontal="center" vertical="center" wrapText="1"/>
      <protection hidden="1"/>
    </xf>
    <xf numFmtId="3" fontId="15" fillId="0" borderId="54" xfId="0" applyNumberFormat="1" applyFont="1" applyBorder="1" applyAlignment="1" applyProtection="1">
      <alignment horizontal="center" vertical="center" wrapText="1"/>
      <protection hidden="1"/>
    </xf>
    <xf numFmtId="3" fontId="15" fillId="0" borderId="49" xfId="0" applyNumberFormat="1" applyFont="1" applyBorder="1" applyAlignment="1" applyProtection="1">
      <alignment horizontal="center" vertical="center" wrapText="1"/>
      <protection hidden="1"/>
    </xf>
    <xf numFmtId="0" fontId="14" fillId="0" borderId="53" xfId="0" applyFont="1" applyBorder="1" applyAlignment="1" applyProtection="1">
      <alignment horizontal="justify" vertical="center" wrapText="1"/>
      <protection hidden="1"/>
    </xf>
    <xf numFmtId="0" fontId="14" fillId="0" borderId="7" xfId="0" applyFont="1" applyBorder="1" applyAlignment="1" applyProtection="1">
      <alignment horizontal="justify" vertical="center" wrapText="1"/>
      <protection hidden="1"/>
    </xf>
    <xf numFmtId="0" fontId="8" fillId="0" borderId="0" xfId="0" applyFont="1" applyAlignment="1" applyProtection="1">
      <alignment horizontal="left"/>
      <protection hidden="1"/>
    </xf>
    <xf numFmtId="0" fontId="11" fillId="0" borderId="7" xfId="0" applyFont="1" applyBorder="1" applyAlignment="1" applyProtection="1">
      <alignment horizontal="justify" vertical="center" wrapText="1"/>
      <protection hidden="1"/>
    </xf>
    <xf numFmtId="0" fontId="15" fillId="0" borderId="11" xfId="0" applyFont="1" applyBorder="1" applyAlignment="1" applyProtection="1">
      <alignment horizontal="center" vertical="center" wrapText="1"/>
      <protection hidden="1"/>
    </xf>
    <xf numFmtId="0" fontId="15" fillId="0" borderId="38" xfId="0" applyFont="1" applyBorder="1" applyAlignment="1" applyProtection="1">
      <alignment horizontal="center" vertical="center" wrapText="1"/>
      <protection hidden="1"/>
    </xf>
    <xf numFmtId="0" fontId="15" fillId="0" borderId="12" xfId="0" applyFont="1" applyBorder="1" applyAlignment="1" applyProtection="1">
      <alignment horizontal="center" vertical="center" wrapText="1"/>
      <protection hidden="1"/>
    </xf>
    <xf numFmtId="0" fontId="15" fillId="0" borderId="39" xfId="0" applyFont="1" applyBorder="1" applyAlignment="1" applyProtection="1">
      <alignment horizontal="center" vertical="center" wrapText="1"/>
      <protection hidden="1"/>
    </xf>
    <xf numFmtId="0" fontId="14" fillId="0" borderId="9" xfId="0" applyFont="1" applyBorder="1" applyAlignment="1" applyProtection="1">
      <alignment horizontal="left" vertical="center"/>
      <protection hidden="1"/>
    </xf>
    <xf numFmtId="0" fontId="14" fillId="0" borderId="15" xfId="0" applyFont="1" applyBorder="1" applyAlignment="1" applyProtection="1">
      <alignment horizontal="left" vertical="center"/>
      <protection hidden="1"/>
    </xf>
    <xf numFmtId="0" fontId="15" fillId="0" borderId="11" xfId="0" applyFont="1" applyBorder="1" applyAlignment="1" applyProtection="1">
      <alignment horizontal="left" vertical="center"/>
      <protection hidden="1"/>
    </xf>
    <xf numFmtId="0" fontId="15" fillId="0" borderId="38" xfId="0" applyFont="1" applyBorder="1" applyAlignment="1" applyProtection="1">
      <alignment horizontal="left" vertical="center"/>
      <protection hidden="1"/>
    </xf>
    <xf numFmtId="0" fontId="15" fillId="0" borderId="12" xfId="0" applyFont="1" applyBorder="1" applyAlignment="1" applyProtection="1">
      <alignment horizontal="left" vertical="center"/>
      <protection hidden="1"/>
    </xf>
    <xf numFmtId="0" fontId="15" fillId="0" borderId="39" xfId="0" applyFont="1" applyBorder="1" applyAlignment="1" applyProtection="1">
      <alignment horizontal="left" vertical="center"/>
      <protection hidden="1"/>
    </xf>
    <xf numFmtId="0" fontId="15" fillId="0" borderId="4" xfId="0" applyFont="1" applyBorder="1" applyAlignment="1" applyProtection="1">
      <alignment horizontal="left" vertical="justify" wrapText="1"/>
      <protection hidden="1"/>
    </xf>
    <xf numFmtId="0" fontId="15" fillId="0" borderId="30" xfId="0" applyFont="1" applyBorder="1" applyAlignment="1" applyProtection="1">
      <alignment horizontal="left" vertical="justify" wrapText="1"/>
      <protection hidden="1"/>
    </xf>
    <xf numFmtId="0" fontId="14" fillId="0" borderId="55" xfId="0" applyFont="1" applyBorder="1" applyAlignment="1" applyProtection="1">
      <alignment horizontal="center" vertical="center"/>
      <protection hidden="1"/>
    </xf>
    <xf numFmtId="0" fontId="14" fillId="0" borderId="43" xfId="0" applyFont="1" applyBorder="1" applyAlignment="1" applyProtection="1">
      <alignment horizontal="center" vertical="center"/>
      <protection hidden="1"/>
    </xf>
    <xf numFmtId="0" fontId="14" fillId="0" borderId="11" xfId="0" applyFont="1" applyBorder="1" applyAlignment="1" applyProtection="1">
      <alignment horizontal="center" vertical="center" wrapText="1"/>
      <protection hidden="1"/>
    </xf>
    <xf numFmtId="0" fontId="14" fillId="0" borderId="38" xfId="0" applyFont="1" applyBorder="1" applyAlignment="1" applyProtection="1">
      <alignment horizontal="center" vertical="center" wrapText="1"/>
      <protection hidden="1"/>
    </xf>
    <xf numFmtId="8" fontId="15" fillId="3" borderId="37" xfId="0" applyNumberFormat="1" applyFont="1" applyFill="1" applyBorder="1" applyAlignment="1" applyProtection="1">
      <alignment horizontal="center"/>
      <protection locked="0" hidden="1"/>
    </xf>
    <xf numFmtId="8" fontId="15" fillId="3" borderId="38" xfId="0" applyNumberFormat="1" applyFont="1" applyFill="1" applyBorder="1" applyAlignment="1" applyProtection="1">
      <alignment horizontal="center"/>
      <protection locked="0" hidden="1"/>
    </xf>
    <xf numFmtId="8" fontId="15" fillId="3" borderId="27" xfId="0" applyNumberFormat="1" applyFont="1" applyFill="1" applyBorder="1" applyAlignment="1" applyProtection="1">
      <alignment horizontal="center"/>
      <protection locked="0" hidden="1"/>
    </xf>
    <xf numFmtId="8" fontId="15" fillId="3" borderId="39" xfId="0" applyNumberFormat="1" applyFont="1" applyFill="1" applyBorder="1" applyAlignment="1" applyProtection="1">
      <alignment horizontal="center"/>
      <protection locked="0" hidden="1"/>
    </xf>
    <xf numFmtId="0" fontId="15" fillId="0" borderId="30" xfId="0" applyFont="1" applyBorder="1" applyAlignment="1" applyProtection="1">
      <alignment horizontal="left" vertical="center" wrapText="1"/>
      <protection hidden="1"/>
    </xf>
    <xf numFmtId="0" fontId="14" fillId="0" borderId="8" xfId="0" applyFont="1" applyBorder="1" applyAlignment="1" applyProtection="1">
      <alignment horizontal="center" vertical="center" wrapText="1"/>
      <protection hidden="1"/>
    </xf>
    <xf numFmtId="0" fontId="14" fillId="0" borderId="7" xfId="0" applyFont="1" applyBorder="1" applyAlignment="1" applyProtection="1">
      <alignment horizontal="center" vertical="center" wrapText="1"/>
      <protection hidden="1"/>
    </xf>
    <xf numFmtId="0" fontId="15" fillId="0" borderId="56" xfId="0" applyFont="1" applyBorder="1" applyAlignment="1" applyProtection="1">
      <alignment horizontal="center" vertical="center" wrapText="1"/>
      <protection hidden="1"/>
    </xf>
    <xf numFmtId="0" fontId="15" fillId="0" borderId="63" xfId="0" applyFont="1" applyBorder="1" applyAlignment="1" applyProtection="1">
      <alignment horizontal="center" vertical="center" wrapText="1"/>
      <protection hidden="1"/>
    </xf>
    <xf numFmtId="0" fontId="15" fillId="0" borderId="6" xfId="0" applyFont="1" applyBorder="1" applyAlignment="1" applyProtection="1">
      <alignment horizontal="center" vertical="center" wrapText="1"/>
      <protection hidden="1"/>
    </xf>
    <xf numFmtId="0" fontId="15" fillId="0" borderId="50" xfId="0" applyFont="1" applyBorder="1" applyAlignment="1" applyProtection="1">
      <alignment horizontal="center" vertical="center" wrapText="1"/>
      <protection hidden="1"/>
    </xf>
    <xf numFmtId="0" fontId="15" fillId="0" borderId="53" xfId="0" applyFont="1" applyBorder="1" applyAlignment="1" applyProtection="1">
      <alignment horizontal="center" vertical="center" wrapText="1"/>
      <protection hidden="1"/>
    </xf>
    <xf numFmtId="0" fontId="15" fillId="0" borderId="48" xfId="0" applyFont="1" applyBorder="1" applyAlignment="1" applyProtection="1">
      <alignment horizontal="center" vertical="center" wrapText="1"/>
      <protection hidden="1"/>
    </xf>
    <xf numFmtId="8" fontId="15" fillId="2" borderId="55" xfId="0" applyNumberFormat="1" applyFont="1" applyFill="1" applyBorder="1" applyAlignment="1" applyProtection="1">
      <alignment horizontal="right" vertical="center" wrapText="1"/>
      <protection hidden="1"/>
    </xf>
    <xf numFmtId="8" fontId="15" fillId="2" borderId="14" xfId="0" applyNumberFormat="1" applyFont="1" applyFill="1" applyBorder="1" applyAlignment="1" applyProtection="1">
      <alignment horizontal="right" vertical="center" wrapText="1"/>
      <protection hidden="1"/>
    </xf>
    <xf numFmtId="8" fontId="15" fillId="2" borderId="43" xfId="0" applyNumberFormat="1" applyFont="1" applyFill="1" applyBorder="1" applyAlignment="1" applyProtection="1">
      <alignment horizontal="right" vertical="center" wrapText="1"/>
      <protection hidden="1"/>
    </xf>
    <xf numFmtId="0" fontId="14" fillId="0" borderId="15" xfId="0" applyFont="1" applyBorder="1" applyAlignment="1" applyProtection="1">
      <alignment horizontal="left"/>
      <protection hidden="1"/>
    </xf>
    <xf numFmtId="0" fontId="14" fillId="0" borderId="7" xfId="0" applyFont="1" applyBorder="1" applyAlignment="1" applyProtection="1">
      <alignment horizontal="left" wrapText="1"/>
      <protection hidden="1"/>
    </xf>
    <xf numFmtId="0" fontId="14" fillId="0" borderId="47" xfId="0" applyFont="1" applyBorder="1" applyAlignment="1" applyProtection="1">
      <alignment horizontal="left" vertical="center"/>
      <protection hidden="1"/>
    </xf>
    <xf numFmtId="164" fontId="15" fillId="2" borderId="55" xfId="0" applyNumberFormat="1" applyFont="1" applyFill="1" applyBorder="1" applyAlignment="1" applyProtection="1">
      <alignment vertical="center"/>
      <protection hidden="1"/>
    </xf>
    <xf numFmtId="164" fontId="15" fillId="2" borderId="14" xfId="0" applyNumberFormat="1" applyFont="1" applyFill="1" applyBorder="1" applyAlignment="1" applyProtection="1">
      <alignment vertical="center"/>
      <protection hidden="1"/>
    </xf>
    <xf numFmtId="164" fontId="15" fillId="2" borderId="43" xfId="0" applyNumberFormat="1" applyFont="1" applyFill="1" applyBorder="1" applyAlignment="1" applyProtection="1">
      <alignment vertical="center"/>
      <protection hidden="1"/>
    </xf>
    <xf numFmtId="0" fontId="15" fillId="0" borderId="63" xfId="0" applyFont="1" applyBorder="1" applyAlignment="1" applyProtection="1">
      <alignment horizontal="center" vertical="center"/>
      <protection hidden="1"/>
    </xf>
    <xf numFmtId="0" fontId="15" fillId="0" borderId="50" xfId="0" applyFont="1" applyBorder="1" applyAlignment="1" applyProtection="1">
      <alignment horizontal="center" vertical="center"/>
      <protection hidden="1"/>
    </xf>
    <xf numFmtId="0" fontId="15" fillId="0" borderId="48" xfId="0" applyFont="1" applyBorder="1" applyAlignment="1" applyProtection="1">
      <alignment horizontal="center" vertical="center"/>
      <protection hidden="1"/>
    </xf>
    <xf numFmtId="0" fontId="15" fillId="0" borderId="14" xfId="0" applyFont="1" applyBorder="1" applyAlignment="1" applyProtection="1">
      <alignment vertical="center"/>
      <protection hidden="1"/>
    </xf>
    <xf numFmtId="0" fontId="15" fillId="0" borderId="43" xfId="0" applyFont="1" applyBorder="1" applyAlignment="1" applyProtection="1">
      <alignment vertical="center"/>
      <protection hidden="1"/>
    </xf>
    <xf numFmtId="3" fontId="15" fillId="0" borderId="55" xfId="0" applyNumberFormat="1" applyFont="1" applyBorder="1" applyAlignment="1" applyProtection="1">
      <alignment horizontal="center" vertical="center"/>
      <protection hidden="1"/>
    </xf>
    <xf numFmtId="0" fontId="5" fillId="0" borderId="0" xfId="0" applyFont="1" applyAlignment="1" applyProtection="1">
      <alignment horizontal="left"/>
      <protection hidden="1"/>
    </xf>
    <xf numFmtId="0" fontId="14" fillId="0" borderId="1" xfId="0" applyFont="1" applyBorder="1" applyAlignment="1" applyProtection="1">
      <alignment horizontal="center" vertical="center"/>
      <protection hidden="1"/>
    </xf>
    <xf numFmtId="0" fontId="15" fillId="0" borderId="0" xfId="0" applyFont="1" applyAlignment="1" applyProtection="1">
      <alignment horizontal="left" vertical="top" wrapText="1"/>
      <protection hidden="1"/>
    </xf>
    <xf numFmtId="0" fontId="11" fillId="0" borderId="0" xfId="0" applyFont="1" applyAlignment="1" applyProtection="1">
      <alignment horizontal="left" vertical="center" wrapText="1"/>
      <protection hidden="1"/>
    </xf>
    <xf numFmtId="0" fontId="14" fillId="0" borderId="41" xfId="0" applyFont="1" applyBorder="1" applyAlignment="1" applyProtection="1">
      <alignment horizontal="center" vertical="center" wrapText="1"/>
      <protection hidden="1"/>
    </xf>
    <xf numFmtId="0" fontId="5" fillId="0" borderId="0" xfId="0" applyFont="1" applyBorder="1" applyAlignment="1" applyProtection="1">
      <alignment horizontal="left" vertical="center" wrapText="1"/>
      <protection hidden="1"/>
    </xf>
    <xf numFmtId="0" fontId="15" fillId="0" borderId="4" xfId="0" applyFont="1" applyBorder="1" applyAlignment="1" applyProtection="1">
      <alignment horizontal="center" vertical="center" wrapText="1"/>
      <protection hidden="1"/>
    </xf>
    <xf numFmtId="0" fontId="15" fillId="0" borderId="40" xfId="0" applyFont="1" applyBorder="1" applyAlignment="1" applyProtection="1">
      <alignment horizontal="center" vertical="center" wrapText="1"/>
      <protection hidden="1"/>
    </xf>
    <xf numFmtId="0" fontId="14" fillId="0" borderId="9" xfId="0" applyFont="1" applyBorder="1" applyProtection="1">
      <protection hidden="1"/>
    </xf>
    <xf numFmtId="0" fontId="14" fillId="0" borderId="15" xfId="0" applyFont="1" applyBorder="1" applyProtection="1">
      <protection hidden="1"/>
    </xf>
    <xf numFmtId="0" fontId="14" fillId="0" borderId="7" xfId="0" applyFont="1" applyBorder="1" applyProtection="1">
      <protection hidden="1"/>
    </xf>
    <xf numFmtId="0" fontId="15" fillId="0" borderId="8" xfId="0" applyFont="1" applyBorder="1" applyAlignment="1" applyProtection="1">
      <alignment horizontal="left" vertical="top" wrapText="1"/>
      <protection hidden="1"/>
    </xf>
    <xf numFmtId="0" fontId="15" fillId="0" borderId="36" xfId="0" applyFont="1" applyBorder="1" applyAlignment="1" applyProtection="1">
      <alignment horizontal="left" vertical="center" wrapText="1"/>
      <protection hidden="1"/>
    </xf>
    <xf numFmtId="0" fontId="15" fillId="0" borderId="22" xfId="0" applyFont="1" applyBorder="1" applyAlignment="1" applyProtection="1">
      <alignment horizontal="left" vertical="center" wrapText="1"/>
      <protection hidden="1"/>
    </xf>
    <xf numFmtId="0" fontId="8" fillId="0" borderId="0" xfId="0" applyFont="1" applyAlignment="1" applyProtection="1">
      <alignment horizontal="left" vertical="center" wrapText="1"/>
      <protection hidden="1"/>
    </xf>
    <xf numFmtId="0" fontId="11" fillId="0" borderId="7" xfId="0" applyFont="1" applyBorder="1" applyAlignment="1" applyProtection="1">
      <alignment horizontal="justify" wrapText="1"/>
      <protection hidden="1"/>
    </xf>
    <xf numFmtId="0" fontId="14" fillId="0" borderId="12" xfId="0" applyFont="1" applyBorder="1" applyAlignment="1" applyProtection="1">
      <alignment horizontal="center" vertical="center"/>
      <protection hidden="1"/>
    </xf>
    <xf numFmtId="0" fontId="14" fillId="0" borderId="39" xfId="0" applyFont="1" applyBorder="1" applyAlignment="1" applyProtection="1">
      <alignment horizontal="center" vertical="center"/>
      <protection hidden="1"/>
    </xf>
    <xf numFmtId="0" fontId="14" fillId="0" borderId="4" xfId="0" applyFont="1" applyBorder="1" applyAlignment="1" applyProtection="1">
      <alignment horizontal="center" vertical="center"/>
      <protection hidden="1"/>
    </xf>
    <xf numFmtId="0" fontId="14" fillId="0" borderId="40" xfId="0" applyFont="1" applyBorder="1" applyAlignment="1" applyProtection="1">
      <alignment horizontal="center" vertical="center"/>
      <protection hidden="1"/>
    </xf>
    <xf numFmtId="0" fontId="8" fillId="0" borderId="7" xfId="0" applyFont="1" applyBorder="1" applyAlignment="1" applyProtection="1">
      <alignment horizontal="justify" wrapText="1"/>
      <protection hidden="1"/>
    </xf>
    <xf numFmtId="164" fontId="14" fillId="0" borderId="62" xfId="0" applyNumberFormat="1" applyFont="1" applyBorder="1" applyAlignment="1" applyProtection="1">
      <alignment horizontal="center" vertical="center" wrapText="1"/>
      <protection hidden="1"/>
    </xf>
    <xf numFmtId="164" fontId="14" fillId="0" borderId="30" xfId="0" applyNumberFormat="1" applyFont="1" applyBorder="1" applyAlignment="1" applyProtection="1">
      <alignment horizontal="center" vertical="center" wrapText="1"/>
      <protection hidden="1"/>
    </xf>
    <xf numFmtId="0" fontId="5" fillId="0" borderId="0" xfId="0" applyFont="1" applyAlignment="1" applyProtection="1">
      <alignment horizontal="justify" vertical="top"/>
      <protection hidden="1"/>
    </xf>
    <xf numFmtId="0" fontId="14" fillId="0" borderId="0" xfId="0" applyFont="1" applyAlignment="1" applyProtection="1">
      <alignment horizontal="center" vertical="center"/>
      <protection hidden="1"/>
    </xf>
    <xf numFmtId="0" fontId="15" fillId="0" borderId="8" xfId="0" applyFont="1" applyBorder="1" applyAlignment="1" applyProtection="1">
      <alignment horizontal="center" vertical="center"/>
      <protection hidden="1"/>
    </xf>
    <xf numFmtId="0" fontId="15" fillId="0" borderId="0" xfId="0" applyFont="1" applyAlignment="1" applyProtection="1">
      <alignment horizontal="center" vertical="center"/>
      <protection hidden="1"/>
    </xf>
    <xf numFmtId="0" fontId="15" fillId="0" borderId="7" xfId="0" applyFont="1" applyBorder="1" applyAlignment="1" applyProtection="1">
      <alignment horizontal="center" vertical="center"/>
      <protection hidden="1"/>
    </xf>
    <xf numFmtId="0" fontId="15" fillId="0" borderId="55" xfId="0" applyFont="1" applyBorder="1" applyAlignment="1" applyProtection="1">
      <alignment horizontal="center" vertical="center" wrapText="1"/>
      <protection hidden="1"/>
    </xf>
    <xf numFmtId="0" fontId="15" fillId="0" borderId="14" xfId="0" applyFont="1" applyBorder="1" applyAlignment="1" applyProtection="1">
      <alignment horizontal="center" vertical="center" wrapText="1"/>
      <protection hidden="1"/>
    </xf>
    <xf numFmtId="0" fontId="15" fillId="0" borderId="43" xfId="0" applyFont="1" applyBorder="1" applyAlignment="1" applyProtection="1">
      <alignment horizontal="center" vertical="center" wrapText="1"/>
      <protection hidden="1"/>
    </xf>
    <xf numFmtId="0" fontId="21" fillId="0" borderId="55" xfId="0" applyFont="1" applyBorder="1" applyAlignment="1" applyProtection="1">
      <alignment horizontal="center" vertical="center"/>
      <protection hidden="1"/>
    </xf>
    <xf numFmtId="0" fontId="21" fillId="0" borderId="14" xfId="0" applyFont="1" applyBorder="1" applyAlignment="1" applyProtection="1">
      <alignment horizontal="center" vertical="center"/>
      <protection hidden="1"/>
    </xf>
    <xf numFmtId="0" fontId="21" fillId="0" borderId="43" xfId="0" applyFont="1" applyBorder="1" applyAlignment="1" applyProtection="1">
      <alignment horizontal="center" vertical="center"/>
      <protection hidden="1"/>
    </xf>
    <xf numFmtId="0" fontId="21" fillId="0" borderId="44" xfId="0" applyFont="1" applyBorder="1" applyAlignment="1" applyProtection="1">
      <alignment horizontal="center" vertical="center"/>
      <protection hidden="1"/>
    </xf>
    <xf numFmtId="0" fontId="21" fillId="0" borderId="45" xfId="0" applyFont="1" applyBorder="1" applyAlignment="1" applyProtection="1">
      <alignment horizontal="center" vertical="center"/>
      <protection hidden="1"/>
    </xf>
    <xf numFmtId="0" fontId="21" fillId="0" borderId="46" xfId="0" applyFont="1" applyBorder="1" applyAlignment="1" applyProtection="1">
      <alignment horizontal="center" vertical="center"/>
      <protection hidden="1"/>
    </xf>
    <xf numFmtId="0" fontId="21" fillId="0" borderId="57" xfId="0" applyFont="1" applyBorder="1" applyAlignment="1" applyProtection="1">
      <alignment horizontal="center" vertical="center"/>
      <protection hidden="1"/>
    </xf>
    <xf numFmtId="0" fontId="21" fillId="0" borderId="61" xfId="0" applyFont="1" applyBorder="1" applyAlignment="1" applyProtection="1">
      <alignment horizontal="center" vertical="center"/>
      <protection hidden="1"/>
    </xf>
    <xf numFmtId="0" fontId="21" fillId="0" borderId="58" xfId="0" applyFont="1" applyBorder="1" applyAlignment="1" applyProtection="1">
      <alignment horizontal="center" vertical="center"/>
      <protection hidden="1"/>
    </xf>
    <xf numFmtId="0" fontId="15" fillId="0" borderId="62" xfId="0" applyFont="1" applyBorder="1" applyAlignment="1" applyProtection="1">
      <alignment horizontal="center" vertical="center"/>
      <protection hidden="1"/>
    </xf>
    <xf numFmtId="0" fontId="15" fillId="0" borderId="28" xfId="0" applyFont="1" applyBorder="1" applyAlignment="1" applyProtection="1">
      <alignment horizontal="center" vertical="center"/>
      <protection hidden="1"/>
    </xf>
    <xf numFmtId="0" fontId="15" fillId="0" borderId="30" xfId="0" applyFont="1" applyBorder="1" applyAlignment="1" applyProtection="1">
      <alignment horizontal="center" vertical="center"/>
      <protection hidden="1"/>
    </xf>
    <xf numFmtId="0" fontId="14" fillId="0" borderId="49" xfId="0" applyFont="1" applyBorder="1" applyAlignment="1" applyProtection="1">
      <alignment horizontal="center" vertical="center" wrapText="1"/>
      <protection hidden="1"/>
    </xf>
    <xf numFmtId="0" fontId="14" fillId="0" borderId="3" xfId="0" applyFont="1" applyBorder="1" applyAlignment="1" applyProtection="1">
      <alignment horizontal="center" vertical="center" wrapText="1"/>
      <protection hidden="1"/>
    </xf>
    <xf numFmtId="0" fontId="15" fillId="0" borderId="19" xfId="0" applyFont="1" applyBorder="1" applyAlignment="1" applyProtection="1">
      <alignment horizontal="left" vertical="center" wrapText="1"/>
      <protection hidden="1"/>
    </xf>
    <xf numFmtId="0" fontId="15" fillId="0" borderId="5" xfId="0" applyFont="1" applyBorder="1" applyAlignment="1" applyProtection="1">
      <alignment horizontal="left" vertical="center" wrapText="1"/>
      <protection hidden="1"/>
    </xf>
    <xf numFmtId="8" fontId="15" fillId="3" borderId="5" xfId="0" applyNumberFormat="1" applyFont="1" applyFill="1" applyBorder="1" applyAlignment="1" applyProtection="1">
      <alignment horizontal="center" vertical="center"/>
      <protection locked="0" hidden="1"/>
    </xf>
    <xf numFmtId="8" fontId="15" fillId="3" borderId="49" xfId="0" applyNumberFormat="1" applyFont="1" applyFill="1" applyBorder="1" applyAlignment="1" applyProtection="1">
      <alignment horizontal="center" vertical="center"/>
      <protection locked="0" hidden="1"/>
    </xf>
    <xf numFmtId="8" fontId="15" fillId="3" borderId="22" xfId="0" applyNumberFormat="1" applyFont="1" applyFill="1" applyBorder="1" applyAlignment="1" applyProtection="1">
      <alignment horizontal="center" vertical="center"/>
      <protection locked="0" hidden="1"/>
    </xf>
    <xf numFmtId="8" fontId="15" fillId="3" borderId="3" xfId="0" applyNumberFormat="1" applyFont="1" applyFill="1" applyBorder="1" applyAlignment="1" applyProtection="1">
      <alignment horizontal="center" vertical="center"/>
      <protection locked="0" hidden="1"/>
    </xf>
    <xf numFmtId="8" fontId="15" fillId="3" borderId="17" xfId="0" applyNumberFormat="1" applyFont="1" applyFill="1" applyBorder="1" applyAlignment="1" applyProtection="1">
      <alignment horizontal="center" vertical="center"/>
      <protection locked="0" hidden="1"/>
    </xf>
    <xf numFmtId="8" fontId="15" fillId="3" borderId="54" xfId="0" applyNumberFormat="1" applyFont="1" applyFill="1" applyBorder="1" applyAlignment="1" applyProtection="1">
      <alignment horizontal="center" vertical="center"/>
      <protection locked="0" hidden="1"/>
    </xf>
    <xf numFmtId="0" fontId="15" fillId="0" borderId="3" xfId="0" applyFont="1" applyBorder="1" applyAlignment="1" applyProtection="1">
      <alignment horizontal="center" vertical="center"/>
      <protection hidden="1"/>
    </xf>
    <xf numFmtId="0" fontId="15" fillId="0" borderId="54" xfId="0" applyFont="1" applyBorder="1" applyAlignment="1" applyProtection="1">
      <alignment horizontal="center" vertical="center"/>
      <protection hidden="1"/>
    </xf>
    <xf numFmtId="0" fontId="15" fillId="0" borderId="49" xfId="0" applyFont="1" applyBorder="1" applyAlignment="1" applyProtection="1">
      <alignment horizontal="center" vertical="center"/>
      <protection hidden="1"/>
    </xf>
    <xf numFmtId="0" fontId="8" fillId="0" borderId="0" xfId="0" applyFont="1" applyAlignment="1" applyProtection="1">
      <alignment horizontal="justify" vertical="center" wrapText="1"/>
      <protection hidden="1"/>
    </xf>
    <xf numFmtId="0" fontId="14" fillId="0" borderId="9" xfId="0" applyFont="1" applyBorder="1" applyAlignment="1" applyProtection="1">
      <alignment horizontal="left" vertical="center" wrapText="1"/>
      <protection hidden="1"/>
    </xf>
    <xf numFmtId="0" fontId="14" fillId="0" borderId="15" xfId="0" applyFont="1" applyBorder="1" applyAlignment="1" applyProtection="1">
      <alignment horizontal="left" vertical="center" wrapText="1"/>
      <protection hidden="1"/>
    </xf>
    <xf numFmtId="0" fontId="14" fillId="0" borderId="47" xfId="0" applyFont="1" applyBorder="1" applyAlignment="1" applyProtection="1">
      <alignment horizontal="left" vertical="center" wrapText="1"/>
      <protection hidden="1"/>
    </xf>
    <xf numFmtId="0" fontId="3" fillId="0" borderId="0" xfId="0" applyFont="1" applyProtection="1">
      <protection hidden="1"/>
    </xf>
    <xf numFmtId="0" fontId="11" fillId="0" borderId="0" xfId="0" applyFont="1" applyAlignment="1" applyProtection="1">
      <alignment horizontal="left"/>
      <protection hidden="1"/>
    </xf>
    <xf numFmtId="164" fontId="14" fillId="0" borderId="36" xfId="0" applyNumberFormat="1" applyFont="1" applyBorder="1" applyAlignment="1" applyProtection="1">
      <alignment horizontal="center" vertical="center" wrapText="1"/>
      <protection hidden="1"/>
    </xf>
    <xf numFmtId="164" fontId="14" fillId="0" borderId="22" xfId="0" applyNumberFormat="1" applyFont="1" applyBorder="1" applyAlignment="1" applyProtection="1">
      <alignment horizontal="center" vertical="center" wrapText="1"/>
      <protection hidden="1"/>
    </xf>
    <xf numFmtId="44" fontId="14" fillId="0" borderId="3" xfId="0" applyNumberFormat="1" applyFont="1" applyBorder="1" applyAlignment="1" applyProtection="1">
      <alignment horizontal="center" vertical="center"/>
      <protection hidden="1"/>
    </xf>
    <xf numFmtId="44" fontId="14" fillId="0" borderId="49" xfId="0" applyNumberFormat="1" applyFont="1" applyBorder="1" applyAlignment="1" applyProtection="1">
      <alignment horizontal="center" vertical="center"/>
      <protection hidden="1"/>
    </xf>
    <xf numFmtId="0" fontId="14" fillId="0" borderId="1" xfId="0" applyFont="1" applyBorder="1" applyProtection="1">
      <protection hidden="1"/>
    </xf>
    <xf numFmtId="0" fontId="15" fillId="0" borderId="18" xfId="0" applyFont="1" applyBorder="1" applyAlignment="1" applyProtection="1">
      <alignment horizontal="left" vertical="center" wrapText="1"/>
      <protection hidden="1"/>
    </xf>
    <xf numFmtId="0" fontId="15" fillId="0" borderId="17" xfId="0" applyFont="1" applyBorder="1" applyAlignment="1" applyProtection="1">
      <alignment horizontal="left" vertical="center" wrapText="1"/>
      <protection hidden="1"/>
    </xf>
    <xf numFmtId="0" fontId="5" fillId="0" borderId="0" xfId="0" applyFont="1" applyProtection="1">
      <protection hidden="1"/>
    </xf>
    <xf numFmtId="0" fontId="14" fillId="0" borderId="36" xfId="0" applyFont="1" applyBorder="1" applyAlignment="1" applyProtection="1">
      <alignment horizontal="center" vertical="center" wrapText="1"/>
      <protection hidden="1"/>
    </xf>
    <xf numFmtId="0" fontId="14" fillId="0" borderId="22" xfId="0" applyFont="1" applyBorder="1" applyAlignment="1" applyProtection="1">
      <alignment horizontal="center" vertical="center" wrapText="1"/>
      <protection hidden="1"/>
    </xf>
    <xf numFmtId="0" fontId="14" fillId="0" borderId="33" xfId="0" applyFont="1" applyBorder="1" applyProtection="1">
      <protection hidden="1"/>
    </xf>
    <xf numFmtId="0" fontId="14" fillId="0" borderId="16" xfId="0" applyFont="1" applyBorder="1" applyProtection="1">
      <protection hidden="1"/>
    </xf>
    <xf numFmtId="0" fontId="14" fillId="0" borderId="35" xfId="0" applyFont="1" applyBorder="1" applyProtection="1">
      <protection hidden="1"/>
    </xf>
    <xf numFmtId="0" fontId="14" fillId="0" borderId="11" xfId="0" applyFont="1" applyBorder="1" applyAlignment="1" applyProtection="1">
      <alignment horizontal="center" vertical="center"/>
      <protection hidden="1"/>
    </xf>
    <xf numFmtId="0" fontId="14" fillId="0" borderId="38" xfId="0" applyFont="1" applyBorder="1" applyAlignment="1" applyProtection="1">
      <alignment horizontal="center" vertical="center"/>
      <protection hidden="1"/>
    </xf>
    <xf numFmtId="0" fontId="14" fillId="0" borderId="53" xfId="0" applyFont="1" applyBorder="1" applyAlignment="1" applyProtection="1">
      <alignment horizontal="left" vertical="center"/>
      <protection hidden="1"/>
    </xf>
    <xf numFmtId="0" fontId="14" fillId="0" borderId="7" xfId="0" applyFont="1" applyBorder="1" applyAlignment="1" applyProtection="1">
      <alignment horizontal="left" vertical="center"/>
      <protection hidden="1"/>
    </xf>
    <xf numFmtId="0" fontId="14" fillId="0" borderId="48" xfId="0" applyFont="1" applyBorder="1" applyAlignment="1" applyProtection="1">
      <alignment horizontal="left" vertical="center"/>
      <protection hidden="1"/>
    </xf>
    <xf numFmtId="0" fontId="14" fillId="0" borderId="7" xfId="0" applyFont="1" applyBorder="1" applyAlignment="1" applyProtection="1">
      <alignment horizontal="left"/>
      <protection hidden="1"/>
    </xf>
    <xf numFmtId="0" fontId="14" fillId="0" borderId="9" xfId="0" applyFont="1" applyBorder="1" applyAlignment="1" applyProtection="1">
      <alignment horizontal="left"/>
      <protection hidden="1"/>
    </xf>
    <xf numFmtId="0" fontId="14" fillId="0" borderId="47" xfId="0" applyFont="1" applyBorder="1" applyAlignment="1" applyProtection="1">
      <alignment horizontal="left"/>
      <protection hidden="1"/>
    </xf>
    <xf numFmtId="0" fontId="14" fillId="0" borderId="4" xfId="0" applyFont="1" applyBorder="1" applyAlignment="1" applyProtection="1">
      <alignment horizontal="center" vertical="center" wrapText="1"/>
      <protection hidden="1"/>
    </xf>
    <xf numFmtId="0" fontId="14" fillId="0" borderId="14" xfId="0" applyFont="1" applyBorder="1" applyAlignment="1" applyProtection="1">
      <alignment horizontal="center" vertical="center"/>
      <protection hidden="1"/>
    </xf>
    <xf numFmtId="8" fontId="14" fillId="2" borderId="29" xfId="0" applyNumberFormat="1" applyFont="1" applyFill="1" applyBorder="1" applyAlignment="1" applyProtection="1">
      <alignment horizontal="center"/>
      <protection hidden="1"/>
    </xf>
    <xf numFmtId="8" fontId="14" fillId="2" borderId="40" xfId="0" applyNumberFormat="1" applyFont="1" applyFill="1" applyBorder="1" applyAlignment="1" applyProtection="1">
      <alignment horizontal="center"/>
      <protection hidden="1"/>
    </xf>
    <xf numFmtId="0" fontId="5" fillId="0" borderId="0" xfId="0" applyFont="1" applyAlignment="1" applyProtection="1">
      <alignment horizontal="left" vertical="center"/>
      <protection hidden="1"/>
    </xf>
    <xf numFmtId="0" fontId="11" fillId="0" borderId="8" xfId="0" applyFont="1" applyBorder="1" applyAlignment="1" applyProtection="1">
      <alignment horizontal="justify" vertical="center" wrapText="1"/>
      <protection hidden="1"/>
    </xf>
    <xf numFmtId="0" fontId="5" fillId="0" borderId="0" xfId="0" applyFont="1" applyAlignment="1" applyProtection="1">
      <alignment horizontal="left" wrapText="1"/>
      <protection hidden="1"/>
    </xf>
    <xf numFmtId="8" fontId="15" fillId="3" borderId="29" xfId="0" applyNumberFormat="1" applyFont="1" applyFill="1" applyBorder="1" applyAlignment="1" applyProtection="1">
      <alignment horizontal="center"/>
      <protection locked="0" hidden="1"/>
    </xf>
    <xf numFmtId="8" fontId="15" fillId="3" borderId="40" xfId="0" applyNumberFormat="1" applyFont="1" applyFill="1" applyBorder="1" applyAlignment="1" applyProtection="1">
      <alignment horizontal="center"/>
      <protection locked="0" hidden="1"/>
    </xf>
    <xf numFmtId="3" fontId="15" fillId="0" borderId="14" xfId="0" applyNumberFormat="1" applyFont="1" applyBorder="1" applyAlignment="1" applyProtection="1">
      <alignment horizontal="center" vertical="center"/>
      <protection hidden="1"/>
    </xf>
    <xf numFmtId="3" fontId="15" fillId="0" borderId="43" xfId="0" applyNumberFormat="1" applyFont="1" applyBorder="1" applyAlignment="1" applyProtection="1">
      <alignment horizontal="center" vertical="center"/>
      <protection hidden="1"/>
    </xf>
    <xf numFmtId="0" fontId="11" fillId="0" borderId="0" xfId="0" applyFont="1" applyProtection="1">
      <protection hidden="1"/>
    </xf>
    <xf numFmtId="0" fontId="15" fillId="0" borderId="1" xfId="0" applyFont="1" applyBorder="1" applyAlignment="1" applyProtection="1">
      <alignment horizontal="center" vertical="center"/>
      <protection hidden="1"/>
    </xf>
    <xf numFmtId="0" fontId="25" fillId="0" borderId="0" xfId="0" applyFont="1" applyAlignment="1" applyProtection="1">
      <alignment horizontal="center" vertical="center" wrapText="1"/>
      <protection hidden="1"/>
    </xf>
    <xf numFmtId="0" fontId="24" fillId="0" borderId="0" xfId="0" applyFont="1" applyAlignment="1" applyProtection="1">
      <alignment horizontal="center" vertical="center" wrapText="1"/>
      <protection hidden="1"/>
    </xf>
    <xf numFmtId="0" fontId="16" fillId="0" borderId="0" xfId="0" applyFont="1" applyAlignment="1" applyProtection="1">
      <alignment horizontal="justify" wrapText="1"/>
      <protection hidden="1"/>
    </xf>
    <xf numFmtId="44" fontId="15" fillId="0" borderId="8" xfId="0" applyNumberFormat="1" applyFont="1" applyBorder="1" applyAlignment="1" applyProtection="1">
      <alignment horizontal="center"/>
      <protection hidden="1"/>
    </xf>
    <xf numFmtId="0" fontId="14" fillId="5" borderId="64" xfId="0" applyFont="1" applyFill="1" applyBorder="1" applyAlignment="1" applyProtection="1">
      <alignment horizontal="center" vertical="center"/>
      <protection hidden="1"/>
    </xf>
    <xf numFmtId="0" fontId="14" fillId="5" borderId="65" xfId="0" applyFont="1" applyFill="1" applyBorder="1" applyAlignment="1" applyProtection="1">
      <alignment horizontal="center" vertical="center"/>
      <protection hidden="1"/>
    </xf>
    <xf numFmtId="0" fontId="13" fillId="0" borderId="18" xfId="0" applyFont="1" applyBorder="1" applyAlignment="1" applyProtection="1">
      <alignment horizontal="justify" vertical="center" wrapText="1"/>
      <protection hidden="1"/>
    </xf>
    <xf numFmtId="0" fontId="13" fillId="0" borderId="32" xfId="0" applyFont="1" applyBorder="1" applyAlignment="1" applyProtection="1">
      <alignment horizontal="justify" vertical="center" wrapText="1"/>
      <protection hidden="1"/>
    </xf>
    <xf numFmtId="0" fontId="13" fillId="0" borderId="17" xfId="0" applyFont="1" applyBorder="1" applyAlignment="1" applyProtection="1">
      <alignment horizontal="justify" vertical="center" wrapText="1"/>
      <protection hidden="1"/>
    </xf>
    <xf numFmtId="44" fontId="14" fillId="0" borderId="9" xfId="0" applyNumberFormat="1" applyFont="1" applyBorder="1" applyAlignment="1" applyProtection="1">
      <alignment horizontal="left" vertical="center"/>
      <protection hidden="1"/>
    </xf>
    <xf numFmtId="0" fontId="0" fillId="0" borderId="0" xfId="0" applyProtection="1">
      <protection hidden="1"/>
    </xf>
    <xf numFmtId="0" fontId="23" fillId="0" borderId="0" xfId="0" applyFont="1" applyAlignment="1" applyProtection="1">
      <alignment horizontal="center"/>
      <protection hidden="1"/>
    </xf>
    <xf numFmtId="0" fontId="27" fillId="6" borderId="0" xfId="0" applyFont="1" applyFill="1" applyAlignment="1" applyProtection="1">
      <alignment horizontal="center"/>
      <protection hidden="1"/>
    </xf>
    <xf numFmtId="0" fontId="28" fillId="6" borderId="0" xfId="0" applyFont="1" applyFill="1" applyAlignment="1" applyProtection="1">
      <alignment horizontal="center"/>
      <protection hidden="1"/>
    </xf>
    <xf numFmtId="0" fontId="6" fillId="0" borderId="7" xfId="0" applyFont="1" applyBorder="1" applyAlignment="1" applyProtection="1">
      <alignment horizontal="justify" vertical="center"/>
      <protection hidden="1"/>
    </xf>
    <xf numFmtId="49" fontId="11" fillId="0" borderId="6" xfId="0" applyNumberFormat="1" applyFont="1" applyBorder="1" applyProtection="1">
      <protection hidden="1"/>
    </xf>
    <xf numFmtId="49" fontId="11" fillId="0" borderId="0" xfId="0" applyNumberFormat="1" applyFont="1" applyProtection="1">
      <protection hidden="1"/>
    </xf>
    <xf numFmtId="49" fontId="11" fillId="0" borderId="0" xfId="0" applyNumberFormat="1" applyFont="1" applyAlignment="1" applyProtection="1">
      <alignment horizontal="justify" vertical="center" wrapText="1"/>
      <protection hidden="1"/>
    </xf>
    <xf numFmtId="0" fontId="14" fillId="0" borderId="69" xfId="0" applyFont="1" applyBorder="1" applyAlignment="1" applyProtection="1">
      <alignment horizontal="center" vertical="center" wrapText="1"/>
      <protection hidden="1"/>
    </xf>
    <xf numFmtId="0" fontId="14" fillId="0" borderId="70" xfId="0" applyFont="1" applyBorder="1" applyAlignment="1" applyProtection="1">
      <alignment horizontal="center" vertical="center" wrapText="1"/>
      <protection hidden="1"/>
    </xf>
    <xf numFmtId="0" fontId="14" fillId="0" borderId="71" xfId="0" applyFont="1" applyBorder="1" applyAlignment="1" applyProtection="1">
      <alignment horizontal="center" vertical="center" wrapText="1"/>
      <protection hidden="1"/>
    </xf>
    <xf numFmtId="164" fontId="14" fillId="4" borderId="72" xfId="0" applyNumberFormat="1" applyFont="1" applyFill="1" applyBorder="1" applyAlignment="1" applyProtection="1">
      <alignment horizontal="right" vertical="center"/>
      <protection hidden="1"/>
    </xf>
    <xf numFmtId="164" fontId="14" fillId="4" borderId="73" xfId="0" applyNumberFormat="1" applyFont="1" applyFill="1" applyBorder="1" applyAlignment="1" applyProtection="1">
      <alignment horizontal="right" vertical="center"/>
      <protection hidden="1"/>
    </xf>
    <xf numFmtId="164" fontId="15" fillId="2" borderId="54" xfId="0" applyNumberFormat="1" applyFont="1" applyFill="1" applyBorder="1" applyAlignment="1" applyProtection="1">
      <alignment vertical="center"/>
      <protection hidden="1"/>
    </xf>
    <xf numFmtId="0" fontId="13" fillId="0" borderId="12" xfId="0" applyFont="1" applyBorder="1" applyAlignment="1" applyProtection="1">
      <alignment horizontal="justify" vertical="center" wrapText="1"/>
      <protection hidden="1"/>
    </xf>
    <xf numFmtId="0" fontId="13" fillId="0" borderId="28" xfId="0" applyFont="1" applyBorder="1" applyAlignment="1" applyProtection="1">
      <alignment horizontal="justify" vertical="center" wrapText="1"/>
      <protection hidden="1"/>
    </xf>
    <xf numFmtId="0" fontId="13" fillId="0" borderId="39" xfId="0" applyFont="1" applyBorder="1" applyAlignment="1" applyProtection="1">
      <alignment horizontal="justify" vertical="center" wrapText="1"/>
      <protection hidden="1"/>
    </xf>
    <xf numFmtId="0" fontId="15" fillId="0" borderId="0" xfId="0" applyFont="1" applyProtection="1">
      <protection hidden="1"/>
    </xf>
    <xf numFmtId="164" fontId="15" fillId="2" borderId="78" xfId="0" applyNumberFormat="1" applyFont="1" applyFill="1" applyBorder="1" applyAlignment="1" applyProtection="1">
      <alignment horizontal="right" vertical="center" wrapText="1"/>
      <protection hidden="1"/>
    </xf>
    <xf numFmtId="164" fontId="15" fillId="2" borderId="12" xfId="0" applyNumberFormat="1" applyFont="1" applyFill="1" applyBorder="1" applyAlignment="1" applyProtection="1">
      <alignment horizontal="right" vertical="center"/>
      <protection hidden="1"/>
    </xf>
    <xf numFmtId="164" fontId="15" fillId="2" borderId="39" xfId="0" applyNumberFormat="1" applyFont="1" applyFill="1" applyBorder="1" applyAlignment="1" applyProtection="1">
      <alignment horizontal="right" vertical="center"/>
      <protection hidden="1"/>
    </xf>
    <xf numFmtId="0" fontId="14" fillId="0" borderId="19" xfId="0" applyFont="1" applyBorder="1" applyAlignment="1" applyProtection="1">
      <alignment horizontal="center" vertical="center" wrapText="1"/>
      <protection hidden="1"/>
    </xf>
    <xf numFmtId="0" fontId="9" fillId="0" borderId="0" xfId="0" applyFont="1" applyAlignment="1" applyProtection="1">
      <alignment horizontal="justify" vertical="center" wrapText="1"/>
      <protection hidden="1"/>
    </xf>
    <xf numFmtId="0" fontId="17" fillId="0" borderId="57" xfId="0" applyFont="1" applyBorder="1" applyAlignment="1" applyProtection="1">
      <alignment horizontal="center" vertical="center"/>
      <protection hidden="1"/>
    </xf>
    <xf numFmtId="0" fontId="17" fillId="0" borderId="61" xfId="0" applyFont="1" applyBorder="1" applyAlignment="1" applyProtection="1">
      <alignment horizontal="center" vertical="center"/>
      <protection hidden="1"/>
    </xf>
    <xf numFmtId="0" fontId="17" fillId="0" borderId="58" xfId="0" applyFont="1" applyBorder="1" applyAlignment="1" applyProtection="1">
      <alignment horizontal="center" vertical="center"/>
      <protection hidden="1"/>
    </xf>
    <xf numFmtId="0" fontId="15" fillId="0" borderId="57" xfId="0" applyFont="1" applyBorder="1" applyAlignment="1" applyProtection="1">
      <alignment horizontal="center" vertical="center"/>
      <protection hidden="1"/>
    </xf>
    <xf numFmtId="0" fontId="15" fillId="0" borderId="61" xfId="0" applyFont="1" applyBorder="1" applyAlignment="1" applyProtection="1">
      <alignment horizontal="center" vertical="center"/>
      <protection hidden="1"/>
    </xf>
    <xf numFmtId="0" fontId="15" fillId="0" borderId="58" xfId="0" applyFont="1" applyBorder="1" applyAlignment="1" applyProtection="1">
      <alignment horizontal="center" vertical="center"/>
      <protection hidden="1"/>
    </xf>
    <xf numFmtId="8" fontId="15" fillId="3" borderId="41" xfId="0" applyNumberFormat="1" applyFont="1" applyFill="1" applyBorder="1" applyAlignment="1" applyProtection="1">
      <alignment horizontal="center" vertical="center"/>
      <protection locked="0" hidden="1"/>
    </xf>
    <xf numFmtId="8" fontId="15" fillId="3" borderId="34" xfId="0" applyNumberFormat="1" applyFont="1" applyFill="1" applyBorder="1" applyAlignment="1" applyProtection="1">
      <alignment horizontal="center" vertical="center"/>
      <protection locked="0" hidden="1"/>
    </xf>
    <xf numFmtId="0" fontId="11" fillId="0" borderId="0" xfId="0" applyFont="1" applyBorder="1" applyAlignment="1" applyProtection="1">
      <alignment horizontal="justify" vertical="center" wrapText="1"/>
      <protection hidden="1"/>
    </xf>
    <xf numFmtId="44" fontId="14" fillId="0" borderId="33" xfId="0" applyNumberFormat="1" applyFont="1" applyBorder="1" applyAlignment="1" applyProtection="1">
      <alignment horizontal="left"/>
      <protection hidden="1"/>
    </xf>
    <xf numFmtId="44" fontId="14" fillId="0" borderId="16" xfId="0" applyNumberFormat="1" applyFont="1" applyBorder="1" applyAlignment="1" applyProtection="1">
      <alignment horizontal="left"/>
      <protection hidden="1"/>
    </xf>
    <xf numFmtId="44" fontId="14" fillId="0" borderId="35" xfId="0" applyNumberFormat="1" applyFont="1" applyBorder="1" applyAlignment="1" applyProtection="1">
      <alignment horizontal="left"/>
      <protection hidden="1"/>
    </xf>
    <xf numFmtId="164" fontId="14" fillId="0" borderId="44" xfId="0" applyNumberFormat="1" applyFont="1" applyBorder="1" applyAlignment="1" applyProtection="1">
      <alignment horizontal="center" vertical="center" wrapText="1"/>
      <protection hidden="1"/>
    </xf>
    <xf numFmtId="0" fontId="14" fillId="0" borderId="9" xfId="0" applyFont="1" applyBorder="1" applyAlignment="1" applyProtection="1">
      <alignment horizontal="center"/>
      <protection hidden="1"/>
    </xf>
    <xf numFmtId="0" fontId="14" fillId="0" borderId="47" xfId="0" applyFont="1" applyBorder="1" applyAlignment="1" applyProtection="1">
      <alignment horizontal="center"/>
      <protection hidden="1"/>
    </xf>
    <xf numFmtId="44" fontId="14" fillId="0" borderId="3" xfId="0" applyNumberFormat="1" applyFont="1" applyBorder="1" applyAlignment="1" applyProtection="1">
      <alignment horizontal="center" vertical="center" wrapText="1"/>
      <protection hidden="1"/>
    </xf>
    <xf numFmtId="44" fontId="14" fillId="0" borderId="49" xfId="0" applyNumberFormat="1" applyFont="1" applyBorder="1" applyAlignment="1" applyProtection="1">
      <alignment horizontal="center" vertical="center" wrapText="1"/>
      <protection hidden="1"/>
    </xf>
    <xf numFmtId="0" fontId="14" fillId="0" borderId="1" xfId="0" applyFont="1" applyBorder="1" applyAlignment="1" applyProtection="1">
      <alignment horizontal="left"/>
      <protection hidden="1"/>
    </xf>
    <xf numFmtId="0" fontId="15" fillId="0" borderId="1" xfId="0" applyFont="1" applyBorder="1" applyAlignment="1" applyProtection="1">
      <alignment horizontal="left" vertical="center" wrapText="1"/>
      <protection hidden="1"/>
    </xf>
    <xf numFmtId="0" fontId="5" fillId="0" borderId="0" xfId="0" applyFont="1" applyAlignment="1" applyProtection="1">
      <alignment horizontal="left" vertical="justify" wrapText="1"/>
      <protection hidden="1"/>
    </xf>
    <xf numFmtId="0" fontId="20" fillId="0" borderId="7" xfId="0" applyFont="1" applyBorder="1" applyAlignment="1" applyProtection="1">
      <alignment horizontal="left" vertical="center" wrapText="1"/>
      <protection hidden="1"/>
    </xf>
    <xf numFmtId="0" fontId="11" fillId="0" borderId="7" xfId="0" applyFont="1" applyBorder="1" applyAlignment="1" applyProtection="1">
      <alignment horizontal="justify" vertical="justify" wrapText="1"/>
      <protection hidden="1"/>
    </xf>
    <xf numFmtId="0" fontId="14" fillId="0" borderId="57" xfId="0" applyFont="1" applyBorder="1" applyAlignment="1" applyProtection="1">
      <alignment horizontal="center" vertical="center" wrapText="1"/>
      <protection hidden="1"/>
    </xf>
    <xf numFmtId="0" fontId="14" fillId="0" borderId="58" xfId="0" applyFont="1" applyBorder="1" applyAlignment="1" applyProtection="1">
      <alignment horizontal="center" vertical="center" wrapText="1"/>
      <protection hidden="1"/>
    </xf>
    <xf numFmtId="44" fontId="14" fillId="0" borderId="22" xfId="0" applyNumberFormat="1" applyFont="1" applyBorder="1" applyAlignment="1" applyProtection="1">
      <alignment horizontal="center" vertical="center" wrapText="1"/>
      <protection hidden="1"/>
    </xf>
    <xf numFmtId="0" fontId="6" fillId="0" borderId="0" xfId="0" applyFont="1" applyAlignment="1" applyProtection="1">
      <alignment horizontal="left" vertical="justify" wrapText="1"/>
      <protection hidden="1"/>
    </xf>
    <xf numFmtId="0" fontId="15" fillId="0" borderId="13" xfId="0" applyFont="1" applyBorder="1" applyAlignment="1" applyProtection="1">
      <alignment horizontal="center" vertical="center" wrapText="1"/>
      <protection hidden="1"/>
    </xf>
    <xf numFmtId="0" fontId="15" fillId="0" borderId="80" xfId="0" applyFont="1" applyBorder="1" applyAlignment="1" applyProtection="1">
      <alignment horizontal="center" vertical="center" wrapText="1"/>
      <protection hidden="1"/>
    </xf>
    <xf numFmtId="0" fontId="14" fillId="0" borderId="2" xfId="0" applyFont="1" applyBorder="1" applyProtection="1">
      <protection hidden="1"/>
    </xf>
    <xf numFmtId="0" fontId="14" fillId="0" borderId="40" xfId="0" applyFont="1" applyBorder="1" applyAlignment="1" applyProtection="1">
      <alignment horizontal="center" vertical="center" wrapText="1"/>
      <protection hidden="1"/>
    </xf>
    <xf numFmtId="0" fontId="6" fillId="0" borderId="7" xfId="0" applyFont="1" applyBorder="1" applyAlignment="1" applyProtection="1">
      <alignment horizontal="justify" vertical="top" wrapText="1"/>
      <protection hidden="1"/>
    </xf>
    <xf numFmtId="0" fontId="15" fillId="0" borderId="9" xfId="0" applyFont="1" applyBorder="1" applyAlignment="1" applyProtection="1">
      <alignment horizontal="center" vertical="center" wrapText="1"/>
      <protection hidden="1"/>
    </xf>
    <xf numFmtId="0" fontId="15" fillId="0" borderId="47" xfId="0" applyFont="1" applyBorder="1" applyAlignment="1" applyProtection="1">
      <alignment horizontal="center" vertical="center" wrapText="1"/>
      <protection hidden="1"/>
    </xf>
    <xf numFmtId="0" fontId="15" fillId="0" borderId="9" xfId="0" applyFont="1" applyBorder="1" applyAlignment="1" applyProtection="1">
      <alignment horizontal="center" vertical="center"/>
      <protection hidden="1"/>
    </xf>
    <xf numFmtId="0" fontId="15" fillId="0" borderId="47" xfId="0" applyFont="1" applyBorder="1" applyAlignment="1" applyProtection="1">
      <alignment horizontal="center" vertical="center"/>
      <protection hidden="1"/>
    </xf>
    <xf numFmtId="0" fontId="3" fillId="0" borderId="0" xfId="0" applyFont="1" applyAlignment="1" applyProtection="1">
      <alignment vertical="center"/>
      <protection hidden="1"/>
    </xf>
    <xf numFmtId="0" fontId="14" fillId="0" borderId="59" xfId="0" applyFont="1" applyBorder="1" applyAlignment="1" applyProtection="1">
      <alignment horizontal="center" vertical="center" wrapText="1"/>
      <protection hidden="1"/>
    </xf>
    <xf numFmtId="0" fontId="14" fillId="0" borderId="60" xfId="0" applyFont="1" applyBorder="1" applyAlignment="1" applyProtection="1">
      <alignment horizontal="center" vertical="center" wrapText="1"/>
      <protection hidden="1"/>
    </xf>
    <xf numFmtId="0" fontId="11" fillId="0" borderId="7" xfId="0" applyNumberFormat="1" applyFont="1" applyBorder="1" applyAlignment="1" applyProtection="1">
      <alignment horizontal="justify" vertical="center" wrapText="1"/>
      <protection hidden="1"/>
    </xf>
    <xf numFmtId="0" fontId="15" fillId="0" borderId="10" xfId="0" applyFont="1" applyBorder="1" applyAlignment="1" applyProtection="1">
      <alignment horizontal="center" vertical="center"/>
      <protection hidden="1"/>
    </xf>
    <xf numFmtId="0" fontId="14" fillId="0" borderId="6" xfId="0" applyFont="1" applyBorder="1" applyAlignment="1" applyProtection="1">
      <alignment horizontal="center" vertical="center" wrapText="1"/>
      <protection hidden="1"/>
    </xf>
    <xf numFmtId="0" fontId="14" fillId="0" borderId="10" xfId="0" applyFont="1" applyBorder="1" applyAlignment="1" applyProtection="1">
      <alignment vertical="center"/>
      <protection hidden="1"/>
    </xf>
    <xf numFmtId="0" fontId="14" fillId="0" borderId="41" xfId="0" applyFont="1" applyBorder="1" applyAlignment="1" applyProtection="1">
      <alignment vertical="center"/>
      <protection hidden="1"/>
    </xf>
    <xf numFmtId="0" fontId="14" fillId="0" borderId="34" xfId="0" applyFont="1" applyBorder="1" applyAlignment="1" applyProtection="1">
      <alignment vertical="center"/>
      <protection hidden="1"/>
    </xf>
    <xf numFmtId="0" fontId="13" fillId="0" borderId="82" xfId="0" applyFont="1" applyBorder="1" applyAlignment="1" applyProtection="1">
      <alignment horizontal="justify" vertical="center" wrapText="1"/>
      <protection hidden="1"/>
    </xf>
    <xf numFmtId="0" fontId="13" fillId="0" borderId="83" xfId="0" applyFont="1" applyBorder="1" applyAlignment="1" applyProtection="1">
      <alignment horizontal="justify" vertical="center" wrapText="1"/>
      <protection hidden="1"/>
    </xf>
    <xf numFmtId="0" fontId="13" fillId="0" borderId="84" xfId="0" applyFont="1" applyBorder="1" applyAlignment="1" applyProtection="1">
      <alignment horizontal="justify" vertical="center" wrapText="1"/>
      <protection hidden="1"/>
    </xf>
    <xf numFmtId="164" fontId="15" fillId="2" borderId="85" xfId="0" applyNumberFormat="1" applyFont="1" applyFill="1" applyBorder="1" applyAlignment="1" applyProtection="1">
      <alignment horizontal="right" vertical="center"/>
      <protection hidden="1"/>
    </xf>
    <xf numFmtId="164" fontId="15" fillId="2" borderId="86" xfId="0" applyNumberFormat="1" applyFont="1" applyFill="1" applyBorder="1" applyAlignment="1" applyProtection="1">
      <alignment horizontal="right" vertical="center"/>
      <protection hidden="1"/>
    </xf>
    <xf numFmtId="44" fontId="22" fillId="0" borderId="0" xfId="0" applyNumberFormat="1" applyFont="1" applyAlignment="1" applyProtection="1">
      <alignment horizontal="center"/>
      <protection hidden="1"/>
    </xf>
    <xf numFmtId="0" fontId="5" fillId="5" borderId="66" xfId="0" applyFont="1" applyFill="1" applyBorder="1" applyAlignment="1" applyProtection="1">
      <alignment vertical="center" wrapText="1"/>
      <protection hidden="1"/>
    </xf>
    <xf numFmtId="0" fontId="5" fillId="5" borderId="67" xfId="0" applyFont="1" applyFill="1" applyBorder="1" applyAlignment="1" applyProtection="1">
      <alignment vertical="center" wrapText="1"/>
      <protection hidden="1"/>
    </xf>
    <xf numFmtId="0" fontId="5" fillId="5" borderId="68" xfId="0" applyFont="1" applyFill="1" applyBorder="1" applyAlignment="1" applyProtection="1">
      <alignment vertical="center" wrapText="1"/>
      <protection hidden="1"/>
    </xf>
  </cellXfs>
  <cellStyles count="2">
    <cellStyle name="Měna" xfId="1" builtinId="4"/>
    <cellStyle name="Normální"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668433</xdr:colOff>
      <xdr:row>236</xdr:row>
      <xdr:rowOff>245809</xdr:rowOff>
    </xdr:from>
    <xdr:ext cx="179243" cy="255711"/>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6672711" y="59978142"/>
          <a:ext cx="179243" cy="2557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cs-CZ" sz="1000">
              <a:sym typeface="Symbol"/>
            </a:rPr>
            <a:t></a:t>
          </a:r>
          <a:endParaRPr lang="cs-CZ" sz="1000"/>
        </a:p>
      </xdr:txBody>
    </xdr:sp>
    <xdr:clientData/>
  </xdr:oneCellAnchor>
  <xdr:oneCellAnchor>
    <xdr:from>
      <xdr:col>4</xdr:col>
      <xdr:colOff>623620</xdr:colOff>
      <xdr:row>244</xdr:row>
      <xdr:rowOff>241813</xdr:rowOff>
    </xdr:from>
    <xdr:ext cx="398183" cy="277091"/>
    <xdr:sp macro="" textlink="">
      <xdr:nvSpPr>
        <xdr:cNvPr id="3" name="TextovéPole 2">
          <a:extLst>
            <a:ext uri="{FF2B5EF4-FFF2-40B4-BE49-F238E27FC236}">
              <a16:creationId xmlns:a16="http://schemas.microsoft.com/office/drawing/2014/main" id="{00000000-0008-0000-0000-000003000000}"/>
            </a:ext>
          </a:extLst>
        </xdr:cNvPr>
        <xdr:cNvSpPr txBox="1"/>
      </xdr:nvSpPr>
      <xdr:spPr>
        <a:xfrm>
          <a:off x="6627898" y="62006146"/>
          <a:ext cx="398183" cy="2770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cs-CZ" sz="1000">
              <a:sym typeface="Symbol"/>
            </a:rPr>
            <a:t></a:t>
          </a:r>
          <a:r>
            <a:rPr lang="cs-CZ" sz="1000">
              <a:solidFill>
                <a:schemeClr val="tx1"/>
              </a:solidFill>
              <a:effectLst/>
              <a:latin typeface="+mn-lt"/>
              <a:ea typeface="+mn-ea"/>
              <a:cs typeface="+mn-cs"/>
              <a:sym typeface="Symbol"/>
            </a:rPr>
            <a:t></a:t>
          </a:r>
          <a:endParaRPr lang="cs-CZ" sz="1000">
            <a:effectLst/>
          </a:endParaRPr>
        </a:p>
        <a:p>
          <a:endParaRPr lang="cs-CZ" sz="1100"/>
        </a:p>
      </xdr:txBody>
    </xdr:sp>
    <xdr:clientData/>
  </xdr:oneCellAnchor>
  <xdr:oneCellAnchor>
    <xdr:from>
      <xdr:col>4</xdr:col>
      <xdr:colOff>616868</xdr:colOff>
      <xdr:row>243</xdr:row>
      <xdr:rowOff>237964</xdr:rowOff>
    </xdr:from>
    <xdr:ext cx="390526" cy="268432"/>
    <xdr:sp macro="" textlink="">
      <xdr:nvSpPr>
        <xdr:cNvPr id="5" name="TextovéPole 4">
          <a:extLst>
            <a:ext uri="{FF2B5EF4-FFF2-40B4-BE49-F238E27FC236}">
              <a16:creationId xmlns:a16="http://schemas.microsoft.com/office/drawing/2014/main" id="{00000000-0008-0000-0000-000005000000}"/>
            </a:ext>
          </a:extLst>
        </xdr:cNvPr>
        <xdr:cNvSpPr txBox="1"/>
      </xdr:nvSpPr>
      <xdr:spPr>
        <a:xfrm>
          <a:off x="6621146" y="61748297"/>
          <a:ext cx="390526" cy="268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cs-CZ" sz="1000">
              <a:sym typeface="Symbol"/>
            </a:rPr>
            <a:t></a:t>
          </a:r>
          <a:r>
            <a:rPr lang="cs-CZ" sz="1000">
              <a:solidFill>
                <a:schemeClr val="tx1"/>
              </a:solidFill>
              <a:effectLst/>
              <a:latin typeface="+mn-lt"/>
              <a:ea typeface="+mn-ea"/>
              <a:cs typeface="+mn-cs"/>
              <a:sym typeface="Symbol"/>
            </a:rPr>
            <a:t></a:t>
          </a:r>
          <a:endParaRPr lang="cs-CZ" sz="1000">
            <a:effectLst/>
          </a:endParaRPr>
        </a:p>
        <a:p>
          <a:endParaRPr lang="cs-CZ" sz="1100"/>
        </a:p>
      </xdr:txBody>
    </xdr:sp>
    <xdr:clientData/>
  </xdr:oneCellAnchor>
  <xdr:oneCellAnchor>
    <xdr:from>
      <xdr:col>5</xdr:col>
      <xdr:colOff>1100667</xdr:colOff>
      <xdr:row>388</xdr:row>
      <xdr:rowOff>141111</xdr:rowOff>
    </xdr:from>
    <xdr:ext cx="239889" cy="272062"/>
    <xdr:sp macro="" textlink="">
      <xdr:nvSpPr>
        <xdr:cNvPr id="7" name="TextovéPole 6">
          <a:extLst>
            <a:ext uri="{FF2B5EF4-FFF2-40B4-BE49-F238E27FC236}">
              <a16:creationId xmlns:a16="http://schemas.microsoft.com/office/drawing/2014/main" id="{00000000-0008-0000-0000-000007000000}"/>
            </a:ext>
          </a:extLst>
        </xdr:cNvPr>
        <xdr:cNvSpPr txBox="1"/>
      </xdr:nvSpPr>
      <xdr:spPr>
        <a:xfrm>
          <a:off x="8445500" y="102171500"/>
          <a:ext cx="239889" cy="2720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cs-CZ" sz="1100">
              <a:sym typeface="Symbol"/>
            </a:rPr>
            <a:t></a:t>
          </a:r>
          <a:endParaRPr lang="cs-CZ" sz="1100"/>
        </a:p>
      </xdr:txBody>
    </xdr:sp>
    <xdr:clientData/>
  </xdr:oneCellAnchor>
  <xdr:oneCellAnchor>
    <xdr:from>
      <xdr:col>5</xdr:col>
      <xdr:colOff>1072514</xdr:colOff>
      <xdr:row>396</xdr:row>
      <xdr:rowOff>137159</xdr:rowOff>
    </xdr:from>
    <xdr:ext cx="424745" cy="333648"/>
    <xdr:sp macro="" textlink="">
      <xdr:nvSpPr>
        <xdr:cNvPr id="9" name="TextovéPole 8">
          <a:extLst>
            <a:ext uri="{FF2B5EF4-FFF2-40B4-BE49-F238E27FC236}">
              <a16:creationId xmlns:a16="http://schemas.microsoft.com/office/drawing/2014/main" id="{00000000-0008-0000-0000-000009000000}"/>
            </a:ext>
          </a:extLst>
        </xdr:cNvPr>
        <xdr:cNvSpPr txBox="1"/>
      </xdr:nvSpPr>
      <xdr:spPr>
        <a:xfrm>
          <a:off x="8417347" y="103522215"/>
          <a:ext cx="424745" cy="3336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cs-CZ" sz="1100">
              <a:sym typeface="Symbol"/>
            </a:rPr>
            <a:t></a:t>
          </a:r>
          <a:endParaRPr lang="cs-CZ" sz="1100"/>
        </a:p>
      </xdr:txBody>
    </xdr:sp>
    <xdr:clientData/>
  </xdr:oneCellAnchor>
  <xdr:oneCellAnchor>
    <xdr:from>
      <xdr:col>5</xdr:col>
      <xdr:colOff>1093470</xdr:colOff>
      <xdr:row>400</xdr:row>
      <xdr:rowOff>148166</xdr:rowOff>
    </xdr:from>
    <xdr:ext cx="240030" cy="271074"/>
    <xdr:sp macro="" textlink="">
      <xdr:nvSpPr>
        <xdr:cNvPr id="11" name="TextovéPole 10">
          <a:extLst>
            <a:ext uri="{FF2B5EF4-FFF2-40B4-BE49-F238E27FC236}">
              <a16:creationId xmlns:a16="http://schemas.microsoft.com/office/drawing/2014/main" id="{00000000-0008-0000-0000-00000B000000}"/>
            </a:ext>
          </a:extLst>
        </xdr:cNvPr>
        <xdr:cNvSpPr txBox="1"/>
      </xdr:nvSpPr>
      <xdr:spPr>
        <a:xfrm>
          <a:off x="8438303" y="104210555"/>
          <a:ext cx="240030" cy="2710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cs-CZ" sz="1100">
              <a:sym typeface="Symbol"/>
            </a:rPr>
            <a:t></a:t>
          </a:r>
          <a:endParaRPr lang="cs-CZ" sz="1100"/>
        </a:p>
      </xdr:txBody>
    </xdr:sp>
    <xdr:clientData/>
  </xdr:oneCellAnchor>
  <xdr:oneCellAnchor>
    <xdr:from>
      <xdr:col>5</xdr:col>
      <xdr:colOff>1076325</xdr:colOff>
      <xdr:row>408</xdr:row>
      <xdr:rowOff>170180</xdr:rowOff>
    </xdr:from>
    <xdr:ext cx="417161" cy="333648"/>
    <xdr:sp macro="" textlink="">
      <xdr:nvSpPr>
        <xdr:cNvPr id="12" name="TextovéPole 11">
          <a:extLst>
            <a:ext uri="{FF2B5EF4-FFF2-40B4-BE49-F238E27FC236}">
              <a16:creationId xmlns:a16="http://schemas.microsoft.com/office/drawing/2014/main" id="{00000000-0008-0000-0000-00000C000000}"/>
            </a:ext>
          </a:extLst>
        </xdr:cNvPr>
        <xdr:cNvSpPr txBox="1"/>
      </xdr:nvSpPr>
      <xdr:spPr>
        <a:xfrm>
          <a:off x="8277225" y="98826320"/>
          <a:ext cx="417161" cy="3336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cs-CZ" sz="1100">
              <a:sym typeface="Symbol"/>
            </a:rPr>
            <a:t></a:t>
          </a:r>
          <a:endParaRPr lang="cs-CZ" sz="1100"/>
        </a:p>
      </xdr:txBody>
    </xdr:sp>
    <xdr:clientData/>
  </xdr:oneCellAnchor>
  <xdr:oneCellAnchor>
    <xdr:from>
      <xdr:col>5</xdr:col>
      <xdr:colOff>1021856</xdr:colOff>
      <xdr:row>412</xdr:row>
      <xdr:rowOff>162279</xdr:rowOff>
    </xdr:from>
    <xdr:ext cx="241089" cy="272062"/>
    <xdr:sp macro="" textlink="">
      <xdr:nvSpPr>
        <xdr:cNvPr id="13" name="TextovéPole 12">
          <a:extLst>
            <a:ext uri="{FF2B5EF4-FFF2-40B4-BE49-F238E27FC236}">
              <a16:creationId xmlns:a16="http://schemas.microsoft.com/office/drawing/2014/main" id="{00000000-0008-0000-0000-00000D000000}"/>
            </a:ext>
          </a:extLst>
        </xdr:cNvPr>
        <xdr:cNvSpPr txBox="1"/>
      </xdr:nvSpPr>
      <xdr:spPr>
        <a:xfrm>
          <a:off x="8366689" y="106256668"/>
          <a:ext cx="241089" cy="2720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cs-CZ" sz="1100">
              <a:sym typeface="Symbol"/>
            </a:rPr>
            <a:t></a:t>
          </a:r>
          <a:endParaRPr lang="cs-CZ" sz="1100"/>
        </a:p>
      </xdr:txBody>
    </xdr:sp>
    <xdr:clientData/>
  </xdr:oneCellAnchor>
  <xdr:oneCellAnchor>
    <xdr:from>
      <xdr:col>5</xdr:col>
      <xdr:colOff>1013460</xdr:colOff>
      <xdr:row>420</xdr:row>
      <xdr:rowOff>127000</xdr:rowOff>
    </xdr:from>
    <xdr:ext cx="320040" cy="327463"/>
    <xdr:sp macro="" textlink="">
      <xdr:nvSpPr>
        <xdr:cNvPr id="15" name="TextovéPole 14">
          <a:extLst>
            <a:ext uri="{FF2B5EF4-FFF2-40B4-BE49-F238E27FC236}">
              <a16:creationId xmlns:a16="http://schemas.microsoft.com/office/drawing/2014/main" id="{00000000-0008-0000-0000-00000F000000}"/>
            </a:ext>
          </a:extLst>
        </xdr:cNvPr>
        <xdr:cNvSpPr txBox="1"/>
      </xdr:nvSpPr>
      <xdr:spPr>
        <a:xfrm>
          <a:off x="8358293" y="107576056"/>
          <a:ext cx="320040" cy="327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cs-CZ" sz="1100">
              <a:sym typeface="Symbol"/>
            </a:rPr>
            <a:t></a:t>
          </a:r>
          <a:endParaRPr lang="cs-CZ" sz="1100"/>
        </a:p>
      </xdr:txBody>
    </xdr:sp>
    <xdr:clientData/>
  </xdr:oneCellAnchor>
  <xdr:oneCellAnchor>
    <xdr:from>
      <xdr:col>4</xdr:col>
      <xdr:colOff>661977</xdr:colOff>
      <xdr:row>237</xdr:row>
      <xdr:rowOff>229954</xdr:rowOff>
    </xdr:from>
    <xdr:ext cx="428105" cy="248851"/>
    <xdr:sp macro="" textlink="">
      <xdr:nvSpPr>
        <xdr:cNvPr id="24" name="TextovéPole 23">
          <a:extLst>
            <a:ext uri="{FF2B5EF4-FFF2-40B4-BE49-F238E27FC236}">
              <a16:creationId xmlns:a16="http://schemas.microsoft.com/office/drawing/2014/main" id="{00000000-0008-0000-0000-000018000000}"/>
            </a:ext>
          </a:extLst>
        </xdr:cNvPr>
        <xdr:cNvSpPr txBox="1"/>
      </xdr:nvSpPr>
      <xdr:spPr>
        <a:xfrm>
          <a:off x="6666255" y="60216287"/>
          <a:ext cx="428105" cy="248851"/>
        </a:xfrm>
        <a:prstGeom prst="rect">
          <a:avLst/>
        </a:prstGeom>
        <a:noFill/>
        <a:ln>
          <a:noFill/>
        </a:ln>
        <a:effectLst/>
      </xdr:spPr>
      <xdr:txBody>
        <a:bodyPr vertOverflow="clip" horzOverflow="clip" wrap="square" rtlCol="0" anchor="t">
          <a:spAutoFit/>
        </a:bodyPr>
        <a:lstStyle/>
        <a:p>
          <a:pPr eaLnBrk="1" fontAlgn="auto" latinLnBrk="0" hangingPunct="1"/>
          <a:r>
            <a:rPr kumimoji="0" lang="cs-CZ" sz="1000" b="0" i="0" u="none" strike="noStrike" kern="0" cap="none" spc="0" normalizeH="0" baseline="0" noProof="0">
              <a:ln>
                <a:noFill/>
              </a:ln>
              <a:solidFill>
                <a:sysClr val="windowText" lastClr="000000"/>
              </a:solidFill>
              <a:effectLst/>
              <a:uLnTx/>
              <a:uFillTx/>
              <a:latin typeface="Calibri"/>
              <a:ea typeface="+mn-ea"/>
              <a:cs typeface="+mn-cs"/>
              <a:sym typeface="Symbol"/>
            </a:rPr>
            <a:t>•</a:t>
          </a:r>
          <a:r>
            <a:rPr kumimoji="0" lang="cs-CZ" sz="1000" b="0" i="0" u="none" strike="noStrike" kern="0" cap="none" spc="0" normalizeH="0" baseline="0" noProof="0">
              <a:ln>
                <a:noFill/>
              </a:ln>
              <a:solidFill>
                <a:sysClr val="windowText" lastClr="000000"/>
              </a:solidFill>
              <a:effectLst/>
              <a:uLnTx/>
              <a:uFillTx/>
              <a:latin typeface="Calibri"/>
              <a:ea typeface="+mn-ea"/>
              <a:cs typeface="Calibri"/>
              <a:sym typeface="Symbol"/>
            </a:rPr>
            <a:t>•</a:t>
          </a:r>
          <a:r>
            <a:rPr lang="cs-CZ" sz="1000" b="0" i="0" baseline="0">
              <a:effectLst/>
              <a:latin typeface="+mn-lt"/>
              <a:ea typeface="+mn-ea"/>
              <a:cs typeface="+mn-cs"/>
            </a:rPr>
            <a:t>•</a:t>
          </a:r>
          <a:endParaRPr lang="cs-CZ" sz="1000">
            <a:effectLst/>
          </a:endParaRPr>
        </a:p>
      </xdr:txBody>
    </xdr:sp>
    <xdr:clientData/>
  </xdr:oneCellAnchor>
  <xdr:oneCellAnchor>
    <xdr:from>
      <xdr:col>5</xdr:col>
      <xdr:colOff>1039514</xdr:colOff>
      <xdr:row>192</xdr:row>
      <xdr:rowOff>159390</xdr:rowOff>
    </xdr:from>
    <xdr:ext cx="220980" cy="272062"/>
    <xdr:sp macro="" textlink="">
      <xdr:nvSpPr>
        <xdr:cNvPr id="27" name="TextovéPole 26">
          <a:extLst>
            <a:ext uri="{FF2B5EF4-FFF2-40B4-BE49-F238E27FC236}">
              <a16:creationId xmlns:a16="http://schemas.microsoft.com/office/drawing/2014/main" id="{00000000-0008-0000-0000-00001B000000}"/>
            </a:ext>
          </a:extLst>
        </xdr:cNvPr>
        <xdr:cNvSpPr txBox="1"/>
      </xdr:nvSpPr>
      <xdr:spPr>
        <a:xfrm>
          <a:off x="8384347" y="50006890"/>
          <a:ext cx="220980" cy="272062"/>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cs-CZ" sz="1100" b="0" i="0" u="none" strike="noStrike" kern="0" cap="none" spc="0" normalizeH="0" baseline="0" noProof="0">
              <a:ln>
                <a:noFill/>
              </a:ln>
              <a:solidFill>
                <a:sysClr val="windowText" lastClr="000000"/>
              </a:solidFill>
              <a:effectLst/>
              <a:uLnTx/>
              <a:uFillTx/>
              <a:latin typeface="Calibri"/>
              <a:ea typeface="+mn-ea"/>
              <a:cs typeface="+mn-cs"/>
              <a:sym typeface="Symbol"/>
            </a:rPr>
            <a:t>▪</a:t>
          </a:r>
          <a:endParaRPr kumimoji="0" lang="cs-CZ" sz="1100" b="0"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oneCellAnchor>
  <xdr:oneCellAnchor>
    <xdr:from>
      <xdr:col>5</xdr:col>
      <xdr:colOff>1016744</xdr:colOff>
      <xdr:row>216</xdr:row>
      <xdr:rowOff>139829</xdr:rowOff>
    </xdr:from>
    <xdr:ext cx="289560" cy="272062"/>
    <xdr:sp macro="" textlink="">
      <xdr:nvSpPr>
        <xdr:cNvPr id="28" name="TextovéPole 27">
          <a:extLst>
            <a:ext uri="{FF2B5EF4-FFF2-40B4-BE49-F238E27FC236}">
              <a16:creationId xmlns:a16="http://schemas.microsoft.com/office/drawing/2014/main" id="{00000000-0008-0000-0000-00001C000000}"/>
            </a:ext>
          </a:extLst>
        </xdr:cNvPr>
        <xdr:cNvSpPr txBox="1"/>
      </xdr:nvSpPr>
      <xdr:spPr>
        <a:xfrm>
          <a:off x="8361577" y="55405996"/>
          <a:ext cx="289560" cy="272062"/>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cs-CZ" sz="1100" b="0" i="0" u="none" strike="noStrike" kern="0" cap="none" spc="0" normalizeH="0" baseline="0" noProof="0">
              <a:ln>
                <a:noFill/>
              </a:ln>
              <a:solidFill>
                <a:sysClr val="windowText" lastClr="000000"/>
              </a:solidFill>
              <a:effectLst/>
              <a:uLnTx/>
              <a:uFillTx/>
              <a:latin typeface="Calibri"/>
              <a:ea typeface="+mn-ea"/>
              <a:cs typeface="+mn-cs"/>
              <a:sym typeface="Symbol"/>
            </a:rPr>
            <a:t>▪</a:t>
          </a:r>
          <a:r>
            <a:rPr kumimoji="0" lang="cs-CZ" sz="1100" b="0" i="0" u="none" strike="noStrike" kern="0" cap="none" spc="0" normalizeH="0" baseline="0" noProof="0">
              <a:ln>
                <a:noFill/>
              </a:ln>
              <a:solidFill>
                <a:sysClr val="windowText" lastClr="000000"/>
              </a:solidFill>
              <a:effectLst/>
              <a:uLnTx/>
              <a:uFillTx/>
              <a:latin typeface="Calibri"/>
              <a:ea typeface="+mn-ea"/>
              <a:cs typeface="Calibri"/>
              <a:sym typeface="Symbol"/>
            </a:rPr>
            <a:t>▪</a:t>
          </a:r>
          <a:endParaRPr kumimoji="0" lang="cs-CZ" sz="1100" b="0"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oneCellAnchor>
  <xdr:oneCellAnchor>
    <xdr:from>
      <xdr:col>5</xdr:col>
      <xdr:colOff>1007430</xdr:colOff>
      <xdr:row>219</xdr:row>
      <xdr:rowOff>131170</xdr:rowOff>
    </xdr:from>
    <xdr:ext cx="373380" cy="264560"/>
    <xdr:sp macro="" textlink="">
      <xdr:nvSpPr>
        <xdr:cNvPr id="29" name="TextovéPole 28">
          <a:extLst>
            <a:ext uri="{FF2B5EF4-FFF2-40B4-BE49-F238E27FC236}">
              <a16:creationId xmlns:a16="http://schemas.microsoft.com/office/drawing/2014/main" id="{00000000-0008-0000-0000-00001D000000}"/>
            </a:ext>
          </a:extLst>
        </xdr:cNvPr>
        <xdr:cNvSpPr txBox="1"/>
      </xdr:nvSpPr>
      <xdr:spPr>
        <a:xfrm>
          <a:off x="8352263" y="56074670"/>
          <a:ext cx="373380" cy="264560"/>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cs-CZ" sz="1100" b="0" i="0" u="none" strike="noStrike" kern="0" cap="none" spc="0" normalizeH="0" baseline="0" noProof="0">
              <a:ln>
                <a:noFill/>
              </a:ln>
              <a:solidFill>
                <a:sysClr val="windowText" lastClr="000000"/>
              </a:solidFill>
              <a:effectLst/>
              <a:uLnTx/>
              <a:uFillTx/>
              <a:latin typeface="Calibri"/>
              <a:ea typeface="+mn-ea"/>
              <a:cs typeface="+mn-cs"/>
              <a:sym typeface="Symbol"/>
            </a:rPr>
            <a:t>▪</a:t>
          </a:r>
          <a:r>
            <a:rPr kumimoji="0" lang="cs-CZ" sz="1100" b="0" i="0" u="none" strike="noStrike" kern="0" cap="none" spc="0" normalizeH="0" baseline="0" noProof="0">
              <a:ln>
                <a:noFill/>
              </a:ln>
              <a:solidFill>
                <a:sysClr val="windowText" lastClr="000000"/>
              </a:solidFill>
              <a:effectLst/>
              <a:uLnTx/>
              <a:uFillTx/>
              <a:latin typeface="Calibri"/>
              <a:ea typeface="+mn-ea"/>
              <a:cs typeface="Calibri"/>
              <a:sym typeface="Symbol"/>
            </a:rPr>
            <a:t>▪▪</a:t>
          </a:r>
          <a:endParaRPr kumimoji="0" lang="cs-CZ" sz="1100" b="0"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oneCellAnchor>
  <xdr:oneCellAnchor>
    <xdr:from>
      <xdr:col>5</xdr:col>
      <xdr:colOff>1006225</xdr:colOff>
      <xdr:row>195</xdr:row>
      <xdr:rowOff>138224</xdr:rowOff>
    </xdr:from>
    <xdr:ext cx="373380" cy="264560"/>
    <xdr:sp macro="" textlink="">
      <xdr:nvSpPr>
        <xdr:cNvPr id="33" name="TextovéPole 32">
          <a:extLst>
            <a:ext uri="{FF2B5EF4-FFF2-40B4-BE49-F238E27FC236}">
              <a16:creationId xmlns:a16="http://schemas.microsoft.com/office/drawing/2014/main" id="{00000000-0008-0000-0000-000021000000}"/>
            </a:ext>
          </a:extLst>
        </xdr:cNvPr>
        <xdr:cNvSpPr txBox="1"/>
      </xdr:nvSpPr>
      <xdr:spPr>
        <a:xfrm>
          <a:off x="8351058" y="50663057"/>
          <a:ext cx="373380" cy="264560"/>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cs-CZ" sz="1100" b="0" i="0" u="none" strike="noStrike" kern="0" cap="none" spc="0" normalizeH="0" baseline="0" noProof="0">
              <a:ln>
                <a:noFill/>
              </a:ln>
              <a:solidFill>
                <a:sysClr val="windowText" lastClr="000000"/>
              </a:solidFill>
              <a:effectLst/>
              <a:uLnTx/>
              <a:uFillTx/>
              <a:latin typeface="Calibri"/>
              <a:ea typeface="+mn-ea"/>
              <a:cs typeface="+mn-cs"/>
              <a:sym typeface="Symbol"/>
            </a:rPr>
            <a:t>▪</a:t>
          </a:r>
          <a:r>
            <a:rPr kumimoji="0" lang="cs-CZ" sz="1100" b="0" i="0" u="none" strike="noStrike" kern="0" cap="none" spc="0" normalizeH="0" baseline="0" noProof="0">
              <a:ln>
                <a:noFill/>
              </a:ln>
              <a:solidFill>
                <a:sysClr val="windowText" lastClr="000000"/>
              </a:solidFill>
              <a:effectLst/>
              <a:uLnTx/>
              <a:uFillTx/>
              <a:latin typeface="Calibri"/>
              <a:ea typeface="+mn-ea"/>
              <a:cs typeface="Calibri"/>
              <a:sym typeface="Symbol"/>
            </a:rPr>
            <a:t>▪▪</a:t>
          </a:r>
          <a:endParaRPr kumimoji="0" lang="cs-CZ" sz="1100" b="0"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oneCellAnchor>
  <xdr:oneCellAnchor>
    <xdr:from>
      <xdr:col>5</xdr:col>
      <xdr:colOff>996434</xdr:colOff>
      <xdr:row>207</xdr:row>
      <xdr:rowOff>152336</xdr:rowOff>
    </xdr:from>
    <xdr:ext cx="363683" cy="251113"/>
    <xdr:sp macro="" textlink="">
      <xdr:nvSpPr>
        <xdr:cNvPr id="4" name="TextovéPole 3">
          <a:extLst>
            <a:ext uri="{FF2B5EF4-FFF2-40B4-BE49-F238E27FC236}">
              <a16:creationId xmlns:a16="http://schemas.microsoft.com/office/drawing/2014/main" id="{87DCFD63-ED1B-4DC9-A6A3-C03FE6DC9587}"/>
            </a:ext>
          </a:extLst>
        </xdr:cNvPr>
        <xdr:cNvSpPr txBox="1"/>
      </xdr:nvSpPr>
      <xdr:spPr>
        <a:xfrm>
          <a:off x="8341267" y="53386503"/>
          <a:ext cx="363683" cy="2511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cs-CZ" sz="1100" b="0" i="0" baseline="0">
              <a:solidFill>
                <a:schemeClr val="tx1"/>
              </a:solidFill>
              <a:effectLst/>
              <a:latin typeface="+mn-lt"/>
              <a:ea typeface="+mn-ea"/>
              <a:cs typeface="+mn-cs"/>
            </a:rPr>
            <a:t>▪▪▪</a:t>
          </a:r>
          <a:endParaRPr lang="cs-CZ">
            <a:effectLst/>
          </a:endParaRPr>
        </a:p>
        <a:p>
          <a:endParaRPr lang="cs-CZ" sz="1100"/>
        </a:p>
      </xdr:txBody>
    </xdr:sp>
    <xdr:clientData/>
  </xdr:oneCellAnchor>
  <xdr:oneCellAnchor>
    <xdr:from>
      <xdr:col>5</xdr:col>
      <xdr:colOff>1029470</xdr:colOff>
      <xdr:row>204</xdr:row>
      <xdr:rowOff>138225</xdr:rowOff>
    </xdr:from>
    <xdr:ext cx="289560" cy="272062"/>
    <xdr:sp macro="" textlink="">
      <xdr:nvSpPr>
        <xdr:cNvPr id="30" name="TextovéPole 29">
          <a:extLst>
            <a:ext uri="{FF2B5EF4-FFF2-40B4-BE49-F238E27FC236}">
              <a16:creationId xmlns:a16="http://schemas.microsoft.com/office/drawing/2014/main" id="{E1D8535C-4289-4A6E-9431-4DCF2B6C282A}"/>
            </a:ext>
          </a:extLst>
        </xdr:cNvPr>
        <xdr:cNvSpPr txBox="1"/>
      </xdr:nvSpPr>
      <xdr:spPr>
        <a:xfrm>
          <a:off x="8374303" y="52695058"/>
          <a:ext cx="289560" cy="272062"/>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cs-CZ" sz="1100" b="0" i="0" u="none" strike="noStrike" kern="0" cap="none" spc="0" normalizeH="0" baseline="0" noProof="0">
              <a:ln>
                <a:noFill/>
              </a:ln>
              <a:solidFill>
                <a:sysClr val="windowText" lastClr="000000"/>
              </a:solidFill>
              <a:effectLst/>
              <a:uLnTx/>
              <a:uFillTx/>
              <a:latin typeface="Calibri"/>
              <a:ea typeface="+mn-ea"/>
              <a:cs typeface="+mn-cs"/>
              <a:sym typeface="Symbol"/>
            </a:rPr>
            <a:t>▪</a:t>
          </a:r>
          <a:r>
            <a:rPr kumimoji="0" lang="cs-CZ" sz="1100" b="0" i="0" u="none" strike="noStrike" kern="0" cap="none" spc="0" normalizeH="0" baseline="0" noProof="0">
              <a:ln>
                <a:noFill/>
              </a:ln>
              <a:solidFill>
                <a:sysClr val="windowText" lastClr="000000"/>
              </a:solidFill>
              <a:effectLst/>
              <a:uLnTx/>
              <a:uFillTx/>
              <a:latin typeface="Calibri"/>
              <a:ea typeface="+mn-ea"/>
              <a:cs typeface="Calibri"/>
              <a:sym typeface="Symbol"/>
            </a:rPr>
            <a:t>▪</a:t>
          </a:r>
          <a:endParaRPr kumimoji="0" lang="cs-CZ" sz="1100" b="0"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one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86"/>
  <sheetViews>
    <sheetView showGridLines="0" tabSelected="1" zoomScale="110" zoomScaleNormal="110" zoomScaleSheetLayoutView="120" workbookViewId="0">
      <selection activeCell="D35" sqref="D35"/>
    </sheetView>
  </sheetViews>
  <sheetFormatPr defaultColWidth="9.140625" defaultRowHeight="12.75" x14ac:dyDescent="0.2"/>
  <cols>
    <col min="1" max="1" width="16.140625" style="1" customWidth="1"/>
    <col min="2" max="2" width="24.5703125" style="1" customWidth="1"/>
    <col min="3" max="3" width="25.5703125" style="1" customWidth="1"/>
    <col min="4" max="4" width="19.7109375" style="1" customWidth="1"/>
    <col min="5" max="5" width="19.140625" style="1" customWidth="1"/>
    <col min="6" max="6" width="29.5703125" style="1" customWidth="1"/>
    <col min="7" max="7" width="27.7109375" style="1" customWidth="1"/>
    <col min="8" max="8" width="28.28515625" style="1" customWidth="1"/>
    <col min="9" max="16384" width="9.140625" style="1"/>
  </cols>
  <sheetData>
    <row r="1" spans="1:8" x14ac:dyDescent="0.2">
      <c r="A1" s="565"/>
      <c r="B1" s="565"/>
      <c r="C1" s="565"/>
      <c r="D1" s="565"/>
      <c r="E1" s="565"/>
      <c r="F1" s="565"/>
      <c r="G1" s="103"/>
      <c r="H1" s="103"/>
    </row>
    <row r="2" spans="1:8" ht="25.5" x14ac:dyDescent="0.35">
      <c r="A2" s="567" t="s">
        <v>70</v>
      </c>
      <c r="B2" s="567"/>
      <c r="C2" s="567"/>
      <c r="D2" s="567"/>
      <c r="E2" s="567"/>
      <c r="F2" s="567"/>
      <c r="G2" s="567"/>
      <c r="H2" s="567"/>
    </row>
    <row r="3" spans="1:8" ht="18.75" x14ac:dyDescent="0.3">
      <c r="A3" s="568" t="s">
        <v>13</v>
      </c>
      <c r="B3" s="568"/>
      <c r="C3" s="568"/>
      <c r="D3" s="568"/>
      <c r="E3" s="568"/>
      <c r="F3" s="568"/>
      <c r="G3" s="568"/>
      <c r="H3" s="568"/>
    </row>
    <row r="4" spans="1:8" ht="12.75" customHeight="1" x14ac:dyDescent="0.2">
      <c r="A4" s="555" t="s">
        <v>71</v>
      </c>
      <c r="B4" s="555"/>
      <c r="C4" s="555"/>
      <c r="D4" s="555"/>
      <c r="E4" s="555"/>
      <c r="F4" s="555"/>
      <c r="G4" s="555"/>
      <c r="H4" s="555"/>
    </row>
    <row r="5" spans="1:8" x14ac:dyDescent="0.2">
      <c r="A5" s="555"/>
      <c r="B5" s="555"/>
      <c r="C5" s="555"/>
      <c r="D5" s="555"/>
      <c r="E5" s="555"/>
      <c r="F5" s="555"/>
      <c r="G5" s="555"/>
      <c r="H5" s="555"/>
    </row>
    <row r="6" spans="1:8" x14ac:dyDescent="0.2">
      <c r="A6" s="555"/>
      <c r="B6" s="555"/>
      <c r="C6" s="555"/>
      <c r="D6" s="555"/>
      <c r="E6" s="555"/>
      <c r="F6" s="555"/>
      <c r="G6" s="555"/>
      <c r="H6" s="555"/>
    </row>
    <row r="7" spans="1:8" ht="100.5" customHeight="1" x14ac:dyDescent="0.2">
      <c r="A7" s="556" t="s">
        <v>53</v>
      </c>
      <c r="B7" s="556"/>
      <c r="C7" s="556"/>
      <c r="D7" s="556"/>
      <c r="E7" s="556"/>
      <c r="F7" s="556"/>
      <c r="G7" s="556"/>
      <c r="H7" s="556"/>
    </row>
    <row r="8" spans="1:8" x14ac:dyDescent="0.2">
      <c r="A8" s="106"/>
      <c r="B8" s="106"/>
      <c r="C8" s="106"/>
      <c r="D8" s="106"/>
      <c r="E8" s="106"/>
      <c r="F8" s="106"/>
      <c r="G8" s="106"/>
      <c r="H8" s="106"/>
    </row>
    <row r="9" spans="1:8" ht="16.5" x14ac:dyDescent="0.25">
      <c r="A9" s="31" t="s">
        <v>14</v>
      </c>
      <c r="B9" s="90"/>
      <c r="C9" s="90"/>
      <c r="D9" s="90"/>
      <c r="E9" s="29"/>
      <c r="F9" s="29"/>
      <c r="G9" s="104"/>
      <c r="H9" s="101"/>
    </row>
    <row r="10" spans="1:8" ht="15.75" x14ac:dyDescent="0.25">
      <c r="A10" s="566"/>
      <c r="B10" s="566"/>
      <c r="C10" s="566"/>
      <c r="D10" s="566"/>
      <c r="E10" s="566"/>
      <c r="F10" s="566"/>
      <c r="G10" s="104"/>
      <c r="H10" s="101"/>
    </row>
    <row r="11" spans="1:8" ht="15.75" x14ac:dyDescent="0.25">
      <c r="A11" s="553"/>
      <c r="B11" s="553"/>
      <c r="C11" s="553"/>
      <c r="D11" s="553"/>
      <c r="E11" s="553"/>
      <c r="F11" s="553"/>
      <c r="G11" s="101"/>
      <c r="H11" s="101"/>
    </row>
    <row r="12" spans="1:8" ht="15.75" x14ac:dyDescent="0.25">
      <c r="A12" s="519" t="s">
        <v>10</v>
      </c>
      <c r="B12" s="519"/>
      <c r="C12" s="519"/>
      <c r="D12" s="519"/>
      <c r="E12" s="519"/>
      <c r="F12" s="519"/>
      <c r="G12" s="90"/>
      <c r="H12" s="101"/>
    </row>
    <row r="13" spans="1:8" ht="16.5" thickBot="1" x14ac:dyDescent="0.3">
      <c r="A13" s="553"/>
      <c r="B13" s="553"/>
      <c r="C13" s="553"/>
      <c r="D13" s="553"/>
      <c r="E13" s="553"/>
      <c r="F13" s="553"/>
      <c r="G13" s="101"/>
      <c r="H13" s="101"/>
    </row>
    <row r="14" spans="1:8" ht="16.5" thickBot="1" x14ac:dyDescent="0.3">
      <c r="A14" s="109"/>
      <c r="B14" s="570" t="s">
        <v>15</v>
      </c>
      <c r="C14" s="571"/>
      <c r="D14" s="571"/>
      <c r="E14" s="571"/>
      <c r="F14" s="571"/>
      <c r="G14" s="105"/>
      <c r="H14" s="101"/>
    </row>
    <row r="15" spans="1:8" ht="16.5" thickBot="1" x14ac:dyDescent="0.3">
      <c r="A15" s="553"/>
      <c r="B15" s="553"/>
      <c r="C15" s="553"/>
      <c r="D15" s="553"/>
      <c r="E15" s="553"/>
      <c r="F15" s="553"/>
      <c r="G15" s="101"/>
      <c r="H15" s="101"/>
    </row>
    <row r="16" spans="1:8" ht="13.5" customHeight="1" thickBot="1" x14ac:dyDescent="0.3">
      <c r="A16" s="30"/>
      <c r="B16" s="572" t="s">
        <v>52</v>
      </c>
      <c r="C16" s="572"/>
      <c r="D16" s="572"/>
      <c r="E16" s="572"/>
      <c r="F16" s="572"/>
      <c r="G16" s="572"/>
      <c r="H16" s="572"/>
    </row>
    <row r="17" spans="1:8" ht="15" customHeight="1" x14ac:dyDescent="0.25">
      <c r="A17" s="101"/>
      <c r="B17" s="572"/>
      <c r="C17" s="572"/>
      <c r="D17" s="572"/>
      <c r="E17" s="572"/>
      <c r="F17" s="572"/>
      <c r="G17" s="572"/>
      <c r="H17" s="572"/>
    </row>
    <row r="18" spans="1:8" ht="28.5" customHeight="1" x14ac:dyDescent="0.25">
      <c r="A18" s="346"/>
      <c r="B18" s="346"/>
      <c r="C18" s="346"/>
      <c r="D18" s="346"/>
      <c r="E18" s="346"/>
      <c r="F18" s="346"/>
      <c r="G18" s="110"/>
      <c r="H18" s="101"/>
    </row>
    <row r="19" spans="1:8" s="103" customFormat="1" ht="28.5" customHeight="1" x14ac:dyDescent="0.2">
      <c r="A19" s="352" t="s">
        <v>338</v>
      </c>
      <c r="B19" s="352"/>
      <c r="C19" s="352"/>
      <c r="D19" s="352"/>
      <c r="E19" s="352"/>
      <c r="F19" s="352"/>
      <c r="G19" s="352"/>
      <c r="H19" s="352"/>
    </row>
    <row r="20" spans="1:8" s="103" customFormat="1" ht="20.100000000000001" customHeight="1" x14ac:dyDescent="0.2">
      <c r="A20" s="81"/>
      <c r="B20" s="81"/>
      <c r="C20" s="81"/>
      <c r="D20" s="81"/>
      <c r="E20" s="81"/>
      <c r="F20" s="81"/>
      <c r="G20" s="81"/>
      <c r="H20" s="81"/>
    </row>
    <row r="21" spans="1:8" ht="54.75" customHeight="1" x14ac:dyDescent="0.2">
      <c r="A21" s="352" t="s">
        <v>341</v>
      </c>
      <c r="B21" s="352"/>
      <c r="C21" s="352"/>
      <c r="D21" s="352"/>
      <c r="E21" s="352"/>
      <c r="F21" s="352"/>
      <c r="G21" s="352"/>
      <c r="H21" s="352"/>
    </row>
    <row r="22" spans="1:8" s="73" customFormat="1" ht="18" customHeight="1" x14ac:dyDescent="0.2">
      <c r="A22" s="462" t="s">
        <v>335</v>
      </c>
      <c r="B22" s="462"/>
      <c r="C22" s="462"/>
      <c r="D22" s="462"/>
      <c r="E22" s="462"/>
      <c r="F22" s="462"/>
      <c r="G22" s="462"/>
      <c r="H22" s="462"/>
    </row>
    <row r="23" spans="1:8" s="103" customFormat="1" ht="20.100000000000001" customHeight="1" x14ac:dyDescent="0.2">
      <c r="A23" s="75"/>
      <c r="B23" s="75"/>
      <c r="C23" s="75"/>
      <c r="D23" s="75"/>
      <c r="E23" s="75"/>
      <c r="F23" s="75"/>
      <c r="G23" s="75"/>
      <c r="H23" s="75"/>
    </row>
    <row r="24" spans="1:8" ht="32.25" customHeight="1" x14ac:dyDescent="0.25">
      <c r="A24" s="346" t="s">
        <v>76</v>
      </c>
      <c r="B24" s="346"/>
      <c r="C24" s="346"/>
      <c r="D24" s="346"/>
      <c r="E24" s="346"/>
      <c r="F24" s="346"/>
      <c r="G24" s="346"/>
      <c r="H24" s="346"/>
    </row>
    <row r="25" spans="1:8" ht="20.100000000000001" customHeight="1" x14ac:dyDescent="0.25">
      <c r="A25" s="76"/>
      <c r="B25" s="76"/>
      <c r="C25" s="76"/>
      <c r="D25" s="76"/>
      <c r="E25" s="76"/>
      <c r="F25" s="76"/>
      <c r="G25" s="76"/>
      <c r="H25" s="76"/>
    </row>
    <row r="26" spans="1:8" ht="53.25" customHeight="1" x14ac:dyDescent="0.2">
      <c r="A26" s="352" t="s">
        <v>72</v>
      </c>
      <c r="B26" s="352"/>
      <c r="C26" s="352"/>
      <c r="D26" s="352"/>
      <c r="E26" s="352"/>
      <c r="F26" s="352"/>
      <c r="G26" s="352"/>
      <c r="H26" s="352"/>
    </row>
    <row r="27" spans="1:8" ht="30" customHeight="1" x14ac:dyDescent="0.2">
      <c r="A27" s="557"/>
      <c r="B27" s="557"/>
      <c r="C27" s="557"/>
      <c r="D27" s="557"/>
      <c r="E27" s="557"/>
      <c r="F27" s="557"/>
      <c r="G27" s="100"/>
      <c r="H27" s="106"/>
    </row>
    <row r="28" spans="1:8" ht="15.75" x14ac:dyDescent="0.25">
      <c r="A28" s="459" t="s">
        <v>77</v>
      </c>
      <c r="B28" s="459"/>
      <c r="C28" s="459"/>
      <c r="D28" s="459"/>
      <c r="E28" s="459"/>
      <c r="F28" s="459"/>
      <c r="G28" s="459"/>
      <c r="H28" s="459"/>
    </row>
    <row r="29" spans="1:8" ht="35.25" customHeight="1" x14ac:dyDescent="0.2">
      <c r="A29" s="352" t="s">
        <v>340</v>
      </c>
      <c r="B29" s="352"/>
      <c r="C29" s="352"/>
      <c r="D29" s="352"/>
      <c r="E29" s="352"/>
      <c r="F29" s="352"/>
      <c r="G29" s="352"/>
      <c r="H29" s="352"/>
    </row>
    <row r="30" spans="1:8" ht="20.100000000000001" customHeight="1" x14ac:dyDescent="0.25">
      <c r="A30" s="76"/>
      <c r="B30" s="76"/>
      <c r="C30" s="76"/>
      <c r="D30" s="76"/>
      <c r="E30" s="76"/>
      <c r="F30" s="76"/>
      <c r="G30" s="76"/>
      <c r="H30" s="76"/>
    </row>
    <row r="31" spans="1:8" ht="15.75" customHeight="1" x14ac:dyDescent="0.3">
      <c r="A31" s="459" t="s">
        <v>78</v>
      </c>
      <c r="B31" s="459"/>
      <c r="C31" s="459"/>
      <c r="D31" s="459"/>
      <c r="E31" s="459"/>
      <c r="F31" s="459"/>
      <c r="G31" s="459"/>
      <c r="H31" s="459"/>
    </row>
    <row r="32" spans="1:8" ht="51.95" customHeight="1" thickBot="1" x14ac:dyDescent="0.25">
      <c r="A32" s="569" t="s">
        <v>342</v>
      </c>
      <c r="B32" s="569"/>
      <c r="C32" s="569"/>
      <c r="D32" s="569"/>
      <c r="E32" s="569"/>
      <c r="F32" s="569"/>
      <c r="G32" s="569"/>
      <c r="H32" s="569"/>
    </row>
    <row r="33" spans="1:8" ht="27" customHeight="1" thickBot="1" x14ac:dyDescent="0.25">
      <c r="A33" s="427" t="s">
        <v>0</v>
      </c>
      <c r="B33" s="356" t="s">
        <v>1</v>
      </c>
      <c r="C33" s="362" t="s">
        <v>61</v>
      </c>
      <c r="D33" s="381" t="s">
        <v>322</v>
      </c>
      <c r="E33" s="383"/>
      <c r="F33" s="360" t="s">
        <v>44</v>
      </c>
      <c r="G33" s="78" t="s">
        <v>84</v>
      </c>
      <c r="H33" s="78" t="s">
        <v>163</v>
      </c>
    </row>
    <row r="34" spans="1:8" ht="20.100000000000001" customHeight="1" thickBot="1" x14ac:dyDescent="0.25">
      <c r="A34" s="428"/>
      <c r="B34" s="359"/>
      <c r="C34" s="363"/>
      <c r="D34" s="6" t="s">
        <v>35</v>
      </c>
      <c r="E34" s="7" t="s">
        <v>36</v>
      </c>
      <c r="F34" s="437"/>
      <c r="G34" s="345" t="s">
        <v>186</v>
      </c>
      <c r="H34" s="345"/>
    </row>
    <row r="35" spans="1:8" x14ac:dyDescent="0.2">
      <c r="A35" s="394" t="s">
        <v>48</v>
      </c>
      <c r="B35" s="453" t="s">
        <v>3</v>
      </c>
      <c r="C35" s="8" t="s">
        <v>28</v>
      </c>
      <c r="D35" s="9"/>
      <c r="E35" s="10"/>
      <c r="F35" s="484">
        <v>5</v>
      </c>
      <c r="G35" s="450">
        <f>D37*F35*5</f>
        <v>0</v>
      </c>
      <c r="H35" s="450">
        <f>E37*F35*5</f>
        <v>0</v>
      </c>
    </row>
    <row r="36" spans="1:8" x14ac:dyDescent="0.2">
      <c r="A36" s="395"/>
      <c r="B36" s="454"/>
      <c r="C36" s="11" t="s">
        <v>30</v>
      </c>
      <c r="D36" s="12"/>
      <c r="E36" s="13"/>
      <c r="F36" s="485"/>
      <c r="G36" s="451"/>
      <c r="H36" s="451"/>
    </row>
    <row r="37" spans="1:8" ht="13.5" thickBot="1" x14ac:dyDescent="0.25">
      <c r="A37" s="395"/>
      <c r="B37" s="455"/>
      <c r="C37" s="14" t="s">
        <v>31</v>
      </c>
      <c r="D37" s="111">
        <f>SUM(D35:D36)</f>
        <v>0</v>
      </c>
      <c r="E37" s="112">
        <f>SUM(E35:E36)</f>
        <v>0</v>
      </c>
      <c r="F37" s="486"/>
      <c r="G37" s="452"/>
      <c r="H37" s="452"/>
    </row>
    <row r="38" spans="1:8" x14ac:dyDescent="0.2">
      <c r="A38" s="395"/>
      <c r="B38" s="453" t="s">
        <v>2</v>
      </c>
      <c r="C38" s="8" t="s">
        <v>28</v>
      </c>
      <c r="D38" s="9"/>
      <c r="E38" s="10"/>
      <c r="F38" s="484">
        <v>2193</v>
      </c>
      <c r="G38" s="450">
        <f>D40*F38*5</f>
        <v>0</v>
      </c>
      <c r="H38" s="450">
        <f>E40*F38*5</f>
        <v>0</v>
      </c>
    </row>
    <row r="39" spans="1:8" x14ac:dyDescent="0.2">
      <c r="A39" s="395"/>
      <c r="B39" s="454"/>
      <c r="C39" s="11" t="s">
        <v>30</v>
      </c>
      <c r="D39" s="12"/>
      <c r="E39" s="13"/>
      <c r="F39" s="485"/>
      <c r="G39" s="451"/>
      <c r="H39" s="451"/>
    </row>
    <row r="40" spans="1:8" ht="13.5" thickBot="1" x14ac:dyDescent="0.25">
      <c r="A40" s="396"/>
      <c r="B40" s="455"/>
      <c r="C40" s="14" t="s">
        <v>31</v>
      </c>
      <c r="D40" s="111">
        <f>SUM(D38:D39)</f>
        <v>0</v>
      </c>
      <c r="E40" s="112">
        <f>SUM(E38:E39)</f>
        <v>0</v>
      </c>
      <c r="F40" s="486"/>
      <c r="G40" s="452"/>
      <c r="H40" s="452"/>
    </row>
    <row r="41" spans="1:8" ht="13.5" thickBot="1" x14ac:dyDescent="0.25">
      <c r="A41" s="394" t="s">
        <v>40</v>
      </c>
      <c r="B41" s="554" t="s">
        <v>3</v>
      </c>
      <c r="C41" s="8" t="s">
        <v>28</v>
      </c>
      <c r="D41" s="9"/>
      <c r="E41" s="10"/>
      <c r="F41" s="554">
        <v>1</v>
      </c>
      <c r="G41" s="450">
        <f>D43*F41*5</f>
        <v>0</v>
      </c>
      <c r="H41" s="450">
        <f>E43*F41*5</f>
        <v>0</v>
      </c>
    </row>
    <row r="42" spans="1:8" ht="13.5" thickBot="1" x14ac:dyDescent="0.25">
      <c r="A42" s="395"/>
      <c r="B42" s="554"/>
      <c r="C42" s="11" t="s">
        <v>30</v>
      </c>
      <c r="D42" s="12"/>
      <c r="E42" s="13"/>
      <c r="F42" s="554"/>
      <c r="G42" s="451"/>
      <c r="H42" s="451"/>
    </row>
    <row r="43" spans="1:8" ht="13.5" thickBot="1" x14ac:dyDescent="0.25">
      <c r="A43" s="395"/>
      <c r="B43" s="554"/>
      <c r="C43" s="14" t="s">
        <v>31</v>
      </c>
      <c r="D43" s="111">
        <f>SUM(D41:D42)</f>
        <v>0</v>
      </c>
      <c r="E43" s="112">
        <f>SUM(E41:E42)</f>
        <v>0</v>
      </c>
      <c r="F43" s="554"/>
      <c r="G43" s="452"/>
      <c r="H43" s="452"/>
    </row>
    <row r="44" spans="1:8" ht="13.5" thickBot="1" x14ac:dyDescent="0.25">
      <c r="A44" s="395"/>
      <c r="B44" s="554" t="s">
        <v>2</v>
      </c>
      <c r="C44" s="8" t="s">
        <v>28</v>
      </c>
      <c r="D44" s="9"/>
      <c r="E44" s="10"/>
      <c r="F44" s="554">
        <v>1691</v>
      </c>
      <c r="G44" s="450">
        <f>D46*F44*5</f>
        <v>0</v>
      </c>
      <c r="H44" s="450">
        <f>E46*F44*5</f>
        <v>0</v>
      </c>
    </row>
    <row r="45" spans="1:8" ht="13.5" thickBot="1" x14ac:dyDescent="0.25">
      <c r="A45" s="395"/>
      <c r="B45" s="554"/>
      <c r="C45" s="11" t="s">
        <v>30</v>
      </c>
      <c r="D45" s="12"/>
      <c r="E45" s="13"/>
      <c r="F45" s="554"/>
      <c r="G45" s="451"/>
      <c r="H45" s="451"/>
    </row>
    <row r="46" spans="1:8" ht="13.5" thickBot="1" x14ac:dyDescent="0.25">
      <c r="A46" s="395"/>
      <c r="B46" s="554"/>
      <c r="C46" s="14" t="s">
        <v>31</v>
      </c>
      <c r="D46" s="111">
        <f>SUM(D44:D45)</f>
        <v>0</v>
      </c>
      <c r="E46" s="112">
        <f>SUM(E44:E45)</f>
        <v>0</v>
      </c>
      <c r="F46" s="554"/>
      <c r="G46" s="452"/>
      <c r="H46" s="452"/>
    </row>
    <row r="47" spans="1:8" x14ac:dyDescent="0.2">
      <c r="A47" s="395"/>
      <c r="B47" s="453" t="s">
        <v>4</v>
      </c>
      <c r="C47" s="8" t="s">
        <v>28</v>
      </c>
      <c r="D47" s="9"/>
      <c r="E47" s="10"/>
      <c r="F47" s="484">
        <v>4</v>
      </c>
      <c r="G47" s="450">
        <f>D49*F47*5</f>
        <v>0</v>
      </c>
      <c r="H47" s="450">
        <f>E49*F47*5</f>
        <v>0</v>
      </c>
    </row>
    <row r="48" spans="1:8" x14ac:dyDescent="0.2">
      <c r="A48" s="395"/>
      <c r="B48" s="454"/>
      <c r="C48" s="11" t="s">
        <v>30</v>
      </c>
      <c r="D48" s="12"/>
      <c r="E48" s="13"/>
      <c r="F48" s="485"/>
      <c r="G48" s="451"/>
      <c r="H48" s="451"/>
    </row>
    <row r="49" spans="1:8" ht="13.5" thickBot="1" x14ac:dyDescent="0.25">
      <c r="A49" s="396"/>
      <c r="B49" s="455"/>
      <c r="C49" s="14" t="s">
        <v>31</v>
      </c>
      <c r="D49" s="111">
        <f>SUM(D47:D48)</f>
        <v>0</v>
      </c>
      <c r="E49" s="112">
        <f>SUM(E47:E48)</f>
        <v>0</v>
      </c>
      <c r="F49" s="486"/>
      <c r="G49" s="452"/>
      <c r="H49" s="452"/>
    </row>
    <row r="50" spans="1:8" x14ac:dyDescent="0.2">
      <c r="A50" s="394" t="s">
        <v>41</v>
      </c>
      <c r="B50" s="453" t="s">
        <v>2</v>
      </c>
      <c r="C50" s="8" t="s">
        <v>28</v>
      </c>
      <c r="D50" s="9"/>
      <c r="E50" s="10"/>
      <c r="F50" s="484">
        <v>53</v>
      </c>
      <c r="G50" s="450">
        <f>D52*F50*5</f>
        <v>0</v>
      </c>
      <c r="H50" s="450">
        <f>E52*F50*5</f>
        <v>0</v>
      </c>
    </row>
    <row r="51" spans="1:8" x14ac:dyDescent="0.2">
      <c r="A51" s="395"/>
      <c r="B51" s="454"/>
      <c r="C51" s="11" t="s">
        <v>30</v>
      </c>
      <c r="D51" s="12"/>
      <c r="E51" s="13"/>
      <c r="F51" s="485"/>
      <c r="G51" s="451"/>
      <c r="H51" s="451"/>
    </row>
    <row r="52" spans="1:8" ht="13.5" thickBot="1" x14ac:dyDescent="0.25">
      <c r="A52" s="395"/>
      <c r="B52" s="455"/>
      <c r="C52" s="14" t="s">
        <v>31</v>
      </c>
      <c r="D52" s="111">
        <f>SUM(D50:D51)</f>
        <v>0</v>
      </c>
      <c r="E52" s="112">
        <f>SUM(E50:E51)</f>
        <v>0</v>
      </c>
      <c r="F52" s="486"/>
      <c r="G52" s="452"/>
      <c r="H52" s="452"/>
    </row>
    <row r="53" spans="1:8" x14ac:dyDescent="0.2">
      <c r="A53" s="395"/>
      <c r="B53" s="453" t="s">
        <v>4</v>
      </c>
      <c r="C53" s="8" t="s">
        <v>28</v>
      </c>
      <c r="D53" s="9"/>
      <c r="E53" s="10"/>
      <c r="F53" s="484">
        <v>4</v>
      </c>
      <c r="G53" s="450">
        <f>D55*F53*5</f>
        <v>0</v>
      </c>
      <c r="H53" s="450">
        <f>E55*F53*5</f>
        <v>0</v>
      </c>
    </row>
    <row r="54" spans="1:8" x14ac:dyDescent="0.2">
      <c r="A54" s="395"/>
      <c r="B54" s="454"/>
      <c r="C54" s="11" t="s">
        <v>30</v>
      </c>
      <c r="D54" s="12"/>
      <c r="E54" s="13"/>
      <c r="F54" s="485"/>
      <c r="G54" s="451"/>
      <c r="H54" s="451"/>
    </row>
    <row r="55" spans="1:8" ht="13.5" thickBot="1" x14ac:dyDescent="0.25">
      <c r="A55" s="395"/>
      <c r="B55" s="455"/>
      <c r="C55" s="14" t="s">
        <v>31</v>
      </c>
      <c r="D55" s="111">
        <f>SUM(D53:D54)</f>
        <v>0</v>
      </c>
      <c r="E55" s="112">
        <f>SUM(E53:E54)</f>
        <v>0</v>
      </c>
      <c r="F55" s="486"/>
      <c r="G55" s="452"/>
      <c r="H55" s="452"/>
    </row>
    <row r="56" spans="1:8" x14ac:dyDescent="0.2">
      <c r="A56" s="394" t="s">
        <v>49</v>
      </c>
      <c r="B56" s="453" t="s">
        <v>3</v>
      </c>
      <c r="C56" s="8" t="s">
        <v>28</v>
      </c>
      <c r="D56" s="9"/>
      <c r="E56" s="10"/>
      <c r="F56" s="484">
        <v>1</v>
      </c>
      <c r="G56" s="450">
        <f>D58*F56*5</f>
        <v>0</v>
      </c>
      <c r="H56" s="450">
        <f>E58*F56*5</f>
        <v>0</v>
      </c>
    </row>
    <row r="57" spans="1:8" x14ac:dyDescent="0.2">
      <c r="A57" s="395"/>
      <c r="B57" s="454"/>
      <c r="C57" s="11" t="s">
        <v>30</v>
      </c>
      <c r="D57" s="12"/>
      <c r="E57" s="13"/>
      <c r="F57" s="485"/>
      <c r="G57" s="451"/>
      <c r="H57" s="451"/>
    </row>
    <row r="58" spans="1:8" ht="13.5" thickBot="1" x14ac:dyDescent="0.25">
      <c r="A58" s="395"/>
      <c r="B58" s="455"/>
      <c r="C58" s="14" t="s">
        <v>31</v>
      </c>
      <c r="D58" s="111">
        <f>SUM(D56:D57)</f>
        <v>0</v>
      </c>
      <c r="E58" s="112">
        <f>SUM(E56:E57)</f>
        <v>0</v>
      </c>
      <c r="F58" s="486"/>
      <c r="G58" s="452"/>
      <c r="H58" s="452"/>
    </row>
    <row r="59" spans="1:8" x14ac:dyDescent="0.2">
      <c r="A59" s="395"/>
      <c r="B59" s="394" t="s">
        <v>2</v>
      </c>
      <c r="C59" s="8" t="s">
        <v>28</v>
      </c>
      <c r="D59" s="9"/>
      <c r="E59" s="10"/>
      <c r="F59" s="394">
        <v>75</v>
      </c>
      <c r="G59" s="450">
        <f>D61*F59*5</f>
        <v>0</v>
      </c>
      <c r="H59" s="450">
        <f>E61*F59*5</f>
        <v>0</v>
      </c>
    </row>
    <row r="60" spans="1:8" x14ac:dyDescent="0.2">
      <c r="A60" s="395"/>
      <c r="B60" s="395"/>
      <c r="C60" s="11" t="s">
        <v>30</v>
      </c>
      <c r="D60" s="12"/>
      <c r="E60" s="13"/>
      <c r="F60" s="395"/>
      <c r="G60" s="451"/>
      <c r="H60" s="451"/>
    </row>
    <row r="61" spans="1:8" ht="13.5" thickBot="1" x14ac:dyDescent="0.25">
      <c r="A61" s="395"/>
      <c r="B61" s="396"/>
      <c r="C61" s="14" t="s">
        <v>31</v>
      </c>
      <c r="D61" s="111">
        <f>SUM(D59:D60)</f>
        <v>0</v>
      </c>
      <c r="E61" s="112">
        <f>SUM(E59:E60)</f>
        <v>0</v>
      </c>
      <c r="F61" s="396"/>
      <c r="G61" s="452"/>
      <c r="H61" s="452"/>
    </row>
    <row r="62" spans="1:8" x14ac:dyDescent="0.2">
      <c r="A62" s="395"/>
      <c r="B62" s="453" t="s">
        <v>4</v>
      </c>
      <c r="C62" s="8" t="s">
        <v>28</v>
      </c>
      <c r="D62" s="9"/>
      <c r="E62" s="10"/>
      <c r="F62" s="484">
        <v>9</v>
      </c>
      <c r="G62" s="450">
        <f>D64*F62*5</f>
        <v>0</v>
      </c>
      <c r="H62" s="450">
        <f>E64*F62*5</f>
        <v>0</v>
      </c>
    </row>
    <row r="63" spans="1:8" x14ac:dyDescent="0.2">
      <c r="A63" s="395"/>
      <c r="B63" s="454"/>
      <c r="C63" s="11" t="s">
        <v>30</v>
      </c>
      <c r="D63" s="12"/>
      <c r="E63" s="13"/>
      <c r="F63" s="485"/>
      <c r="G63" s="451"/>
      <c r="H63" s="451"/>
    </row>
    <row r="64" spans="1:8" ht="13.5" thickBot="1" x14ac:dyDescent="0.25">
      <c r="A64" s="395"/>
      <c r="B64" s="455"/>
      <c r="C64" s="14" t="s">
        <v>31</v>
      </c>
      <c r="D64" s="111">
        <f>SUM(D62:D63)</f>
        <v>0</v>
      </c>
      <c r="E64" s="112">
        <f>SUM(E62:E63)</f>
        <v>0</v>
      </c>
      <c r="F64" s="486"/>
      <c r="G64" s="452"/>
      <c r="H64" s="452"/>
    </row>
    <row r="65" spans="1:8" x14ac:dyDescent="0.2">
      <c r="A65" s="395"/>
      <c r="B65" s="453" t="s">
        <v>5</v>
      </c>
      <c r="C65" s="8" t="s">
        <v>28</v>
      </c>
      <c r="D65" s="9"/>
      <c r="E65" s="10"/>
      <c r="F65" s="484">
        <v>2</v>
      </c>
      <c r="G65" s="450">
        <f>D67*F65*5</f>
        <v>0</v>
      </c>
      <c r="H65" s="450">
        <f>E67*F65*5</f>
        <v>0</v>
      </c>
    </row>
    <row r="66" spans="1:8" x14ac:dyDescent="0.2">
      <c r="A66" s="395"/>
      <c r="B66" s="454"/>
      <c r="C66" s="11" t="s">
        <v>30</v>
      </c>
      <c r="D66" s="12"/>
      <c r="E66" s="13"/>
      <c r="F66" s="485"/>
      <c r="G66" s="451"/>
      <c r="H66" s="451"/>
    </row>
    <row r="67" spans="1:8" ht="13.5" thickBot="1" x14ac:dyDescent="0.25">
      <c r="A67" s="396"/>
      <c r="B67" s="455"/>
      <c r="C67" s="14" t="s">
        <v>31</v>
      </c>
      <c r="D67" s="111">
        <f>SUM(D65:D66)</f>
        <v>0</v>
      </c>
      <c r="E67" s="112">
        <f>SUM(E65:E66)</f>
        <v>0</v>
      </c>
      <c r="F67" s="486"/>
      <c r="G67" s="452"/>
      <c r="H67" s="452"/>
    </row>
    <row r="68" spans="1:8" x14ac:dyDescent="0.2">
      <c r="A68" s="394" t="s">
        <v>47</v>
      </c>
      <c r="B68" s="453" t="s">
        <v>3</v>
      </c>
      <c r="C68" s="8" t="s">
        <v>28</v>
      </c>
      <c r="D68" s="9"/>
      <c r="E68" s="10"/>
      <c r="F68" s="484">
        <v>3</v>
      </c>
      <c r="G68" s="450">
        <f>D70*F68*5</f>
        <v>0</v>
      </c>
      <c r="H68" s="450">
        <f>E70*F68*5</f>
        <v>0</v>
      </c>
    </row>
    <row r="69" spans="1:8" x14ac:dyDescent="0.2">
      <c r="A69" s="395"/>
      <c r="B69" s="454"/>
      <c r="C69" s="11" t="s">
        <v>30</v>
      </c>
      <c r="D69" s="12"/>
      <c r="E69" s="13"/>
      <c r="F69" s="485"/>
      <c r="G69" s="451"/>
      <c r="H69" s="451"/>
    </row>
    <row r="70" spans="1:8" ht="13.5" thickBot="1" x14ac:dyDescent="0.25">
      <c r="A70" s="395"/>
      <c r="B70" s="455"/>
      <c r="C70" s="14" t="s">
        <v>31</v>
      </c>
      <c r="D70" s="111">
        <f>SUM(D68:D69)</f>
        <v>0</v>
      </c>
      <c r="E70" s="112">
        <f>SUM(E68:E69)</f>
        <v>0</v>
      </c>
      <c r="F70" s="486"/>
      <c r="G70" s="452"/>
      <c r="H70" s="452"/>
    </row>
    <row r="71" spans="1:8" x14ac:dyDescent="0.2">
      <c r="A71" s="395"/>
      <c r="B71" s="453" t="s">
        <v>2</v>
      </c>
      <c r="C71" s="8" t="s">
        <v>28</v>
      </c>
      <c r="D71" s="9"/>
      <c r="E71" s="10"/>
      <c r="F71" s="484">
        <v>277</v>
      </c>
      <c r="G71" s="450">
        <f>D73*F71*5</f>
        <v>0</v>
      </c>
      <c r="H71" s="450">
        <f>E73*F71*5</f>
        <v>0</v>
      </c>
    </row>
    <row r="72" spans="1:8" x14ac:dyDescent="0.2">
      <c r="A72" s="395"/>
      <c r="B72" s="454"/>
      <c r="C72" s="11" t="s">
        <v>30</v>
      </c>
      <c r="D72" s="12"/>
      <c r="E72" s="13"/>
      <c r="F72" s="485"/>
      <c r="G72" s="451"/>
      <c r="H72" s="451"/>
    </row>
    <row r="73" spans="1:8" ht="13.5" thickBot="1" x14ac:dyDescent="0.25">
      <c r="A73" s="395"/>
      <c r="B73" s="455"/>
      <c r="C73" s="14" t="s">
        <v>31</v>
      </c>
      <c r="D73" s="111">
        <f>SUM(D71:D72)</f>
        <v>0</v>
      </c>
      <c r="E73" s="112">
        <f>SUM(E71:E72)</f>
        <v>0</v>
      </c>
      <c r="F73" s="486"/>
      <c r="G73" s="452"/>
      <c r="H73" s="452"/>
    </row>
    <row r="74" spans="1:8" x14ac:dyDescent="0.2">
      <c r="A74" s="395"/>
      <c r="B74" s="453" t="s">
        <v>4</v>
      </c>
      <c r="C74" s="8" t="s">
        <v>28</v>
      </c>
      <c r="D74" s="9"/>
      <c r="E74" s="10"/>
      <c r="F74" s="484">
        <v>616</v>
      </c>
      <c r="G74" s="450">
        <f>D76*F74*5</f>
        <v>0</v>
      </c>
      <c r="H74" s="450">
        <f>E76*F74*5</f>
        <v>0</v>
      </c>
    </row>
    <row r="75" spans="1:8" x14ac:dyDescent="0.2">
      <c r="A75" s="395"/>
      <c r="B75" s="454"/>
      <c r="C75" s="11" t="s">
        <v>30</v>
      </c>
      <c r="D75" s="12"/>
      <c r="E75" s="13"/>
      <c r="F75" s="485"/>
      <c r="G75" s="451"/>
      <c r="H75" s="451"/>
    </row>
    <row r="76" spans="1:8" ht="13.5" thickBot="1" x14ac:dyDescent="0.25">
      <c r="A76" s="395"/>
      <c r="B76" s="455"/>
      <c r="C76" s="14" t="s">
        <v>31</v>
      </c>
      <c r="D76" s="111">
        <f>SUM(D74:D75)</f>
        <v>0</v>
      </c>
      <c r="E76" s="112">
        <f>SUM(E74:E75)</f>
        <v>0</v>
      </c>
      <c r="F76" s="486"/>
      <c r="G76" s="452"/>
      <c r="H76" s="452"/>
    </row>
    <row r="77" spans="1:8" x14ac:dyDescent="0.2">
      <c r="A77" s="395"/>
      <c r="B77" s="453" t="s">
        <v>5</v>
      </c>
      <c r="C77" s="8" t="s">
        <v>28</v>
      </c>
      <c r="D77" s="9"/>
      <c r="E77" s="10"/>
      <c r="F77" s="484">
        <v>239</v>
      </c>
      <c r="G77" s="450">
        <f>D79*F77*5</f>
        <v>0</v>
      </c>
      <c r="H77" s="450">
        <f>E79*F77*5</f>
        <v>0</v>
      </c>
    </row>
    <row r="78" spans="1:8" x14ac:dyDescent="0.2">
      <c r="A78" s="395"/>
      <c r="B78" s="454"/>
      <c r="C78" s="11" t="s">
        <v>30</v>
      </c>
      <c r="D78" s="12"/>
      <c r="E78" s="13"/>
      <c r="F78" s="485"/>
      <c r="G78" s="451"/>
      <c r="H78" s="451"/>
    </row>
    <row r="79" spans="1:8" ht="13.5" thickBot="1" x14ac:dyDescent="0.25">
      <c r="A79" s="396"/>
      <c r="B79" s="455"/>
      <c r="C79" s="14" t="s">
        <v>31</v>
      </c>
      <c r="D79" s="111">
        <f>SUM(D77:D78)</f>
        <v>0</v>
      </c>
      <c r="E79" s="112">
        <f>SUM(E77:E78)</f>
        <v>0</v>
      </c>
      <c r="F79" s="486"/>
      <c r="G79" s="452"/>
      <c r="H79" s="452"/>
    </row>
    <row r="80" spans="1:8" ht="20.25" customHeight="1" thickBot="1" x14ac:dyDescent="0.25">
      <c r="A80" s="540" t="s">
        <v>383</v>
      </c>
      <c r="B80" s="447"/>
      <c r="C80" s="447"/>
      <c r="D80" s="447"/>
      <c r="E80" s="447"/>
      <c r="F80" s="541"/>
      <c r="G80" s="113">
        <f>SUM(G35:G79)</f>
        <v>0</v>
      </c>
      <c r="H80" s="113">
        <f>SUM(H35:H79)</f>
        <v>0</v>
      </c>
    </row>
    <row r="81" spans="1:8" ht="32.1" customHeight="1" x14ac:dyDescent="0.2">
      <c r="A81" s="106"/>
      <c r="B81" s="106"/>
      <c r="C81" s="106"/>
      <c r="D81" s="106"/>
      <c r="E81" s="106"/>
      <c r="F81" s="106"/>
      <c r="G81" s="106"/>
      <c r="H81" s="106"/>
    </row>
    <row r="82" spans="1:8" ht="17.25" x14ac:dyDescent="0.3">
      <c r="A82" s="520" t="s">
        <v>79</v>
      </c>
      <c r="B82" s="520"/>
      <c r="C82" s="520"/>
      <c r="D82" s="520"/>
      <c r="E82" s="520"/>
      <c r="F82" s="520"/>
      <c r="G82" s="520"/>
      <c r="H82" s="520"/>
    </row>
    <row r="83" spans="1:8" s="52" customFormat="1" ht="48.75" customHeight="1" thickBot="1" x14ac:dyDescent="0.3">
      <c r="A83" s="474" t="s">
        <v>316</v>
      </c>
      <c r="B83" s="474"/>
      <c r="C83" s="474"/>
      <c r="D83" s="474"/>
      <c r="E83" s="474"/>
      <c r="F83" s="474"/>
      <c r="G83" s="474"/>
      <c r="H83" s="74"/>
    </row>
    <row r="84" spans="1:8" ht="30" customHeight="1" thickBot="1" x14ac:dyDescent="0.25">
      <c r="A84" s="354" t="s">
        <v>0</v>
      </c>
      <c r="B84" s="356"/>
      <c r="C84" s="381" t="s">
        <v>323</v>
      </c>
      <c r="D84" s="383"/>
      <c r="E84" s="362" t="s">
        <v>86</v>
      </c>
      <c r="F84" s="78" t="s">
        <v>84</v>
      </c>
      <c r="G84" s="78" t="s">
        <v>85</v>
      </c>
      <c r="H84" s="106"/>
    </row>
    <row r="85" spans="1:8" ht="28.5" customHeight="1" thickBot="1" x14ac:dyDescent="0.25">
      <c r="A85" s="357"/>
      <c r="B85" s="359"/>
      <c r="C85" s="6" t="s">
        <v>32</v>
      </c>
      <c r="D85" s="7" t="s">
        <v>33</v>
      </c>
      <c r="E85" s="363"/>
      <c r="F85" s="381" t="s">
        <v>95</v>
      </c>
      <c r="G85" s="383"/>
      <c r="H85" s="106"/>
    </row>
    <row r="86" spans="1:8" ht="20.100000000000001" customHeight="1" x14ac:dyDescent="0.2">
      <c r="A86" s="534" t="s">
        <v>39</v>
      </c>
      <c r="B86" s="535"/>
      <c r="C86" s="54"/>
      <c r="D86" s="55"/>
      <c r="E86" s="34">
        <v>1</v>
      </c>
      <c r="F86" s="114">
        <f>C86*E86*5</f>
        <v>0</v>
      </c>
      <c r="G86" s="114">
        <f>D86*E86*5</f>
        <v>0</v>
      </c>
      <c r="H86" s="106"/>
    </row>
    <row r="87" spans="1:8" ht="20.100000000000001" customHeight="1" x14ac:dyDescent="0.2">
      <c r="A87" s="475" t="s">
        <v>40</v>
      </c>
      <c r="B87" s="476"/>
      <c r="C87" s="56"/>
      <c r="D87" s="62"/>
      <c r="E87" s="35">
        <v>92</v>
      </c>
      <c r="F87" s="115">
        <f>C87*E87*5</f>
        <v>0</v>
      </c>
      <c r="G87" s="115">
        <f>D87*E87*5</f>
        <v>0</v>
      </c>
      <c r="H87" s="106"/>
    </row>
    <row r="88" spans="1:8" ht="20.100000000000001" customHeight="1" x14ac:dyDescent="0.2">
      <c r="A88" s="475" t="s">
        <v>41</v>
      </c>
      <c r="B88" s="476"/>
      <c r="C88" s="56"/>
      <c r="D88" s="62"/>
      <c r="E88" s="35">
        <v>16</v>
      </c>
      <c r="F88" s="115">
        <f>C88*E88*5</f>
        <v>0</v>
      </c>
      <c r="G88" s="115">
        <f>D88*E88*5</f>
        <v>0</v>
      </c>
      <c r="H88" s="106"/>
    </row>
    <row r="89" spans="1:8" ht="20.100000000000001" customHeight="1" x14ac:dyDescent="0.2">
      <c r="A89" s="475" t="s">
        <v>42</v>
      </c>
      <c r="B89" s="476"/>
      <c r="C89" s="56"/>
      <c r="D89" s="62"/>
      <c r="E89" s="35">
        <v>1</v>
      </c>
      <c r="F89" s="115">
        <f>C89*E89*5</f>
        <v>0</v>
      </c>
      <c r="G89" s="115">
        <f>D89*E89*5</f>
        <v>0</v>
      </c>
      <c r="H89" s="106"/>
    </row>
    <row r="90" spans="1:8" ht="20.100000000000001" customHeight="1" thickBot="1" x14ac:dyDescent="0.25">
      <c r="A90" s="477" t="s">
        <v>43</v>
      </c>
      <c r="B90" s="478"/>
      <c r="C90" s="63"/>
      <c r="D90" s="64"/>
      <c r="E90" s="37">
        <v>4</v>
      </c>
      <c r="F90" s="116">
        <f>C90*E90*5</f>
        <v>0</v>
      </c>
      <c r="G90" s="116">
        <f>D90*E90*5</f>
        <v>0</v>
      </c>
      <c r="H90" s="106"/>
    </row>
    <row r="91" spans="1:8" ht="20.100000000000001" customHeight="1" thickBot="1" x14ac:dyDescent="0.25">
      <c r="A91" s="419" t="s">
        <v>382</v>
      </c>
      <c r="B91" s="420"/>
      <c r="C91" s="420"/>
      <c r="D91" s="420"/>
      <c r="E91" s="420"/>
      <c r="F91" s="117">
        <f>SUM(F86:F90)</f>
        <v>0</v>
      </c>
      <c r="G91" s="118">
        <f>SUM(G86:G90)</f>
        <v>0</v>
      </c>
      <c r="H91" s="106"/>
    </row>
    <row r="92" spans="1:8" ht="33" customHeight="1" x14ac:dyDescent="0.2">
      <c r="A92" s="15"/>
      <c r="B92" s="15"/>
      <c r="C92" s="15"/>
      <c r="D92" s="15"/>
      <c r="E92" s="15"/>
      <c r="F92" s="119"/>
      <c r="G92" s="119"/>
      <c r="H92" s="106"/>
    </row>
    <row r="93" spans="1:8" ht="17.25" x14ac:dyDescent="0.3">
      <c r="A93" s="459" t="s">
        <v>80</v>
      </c>
      <c r="B93" s="520"/>
      <c r="C93" s="520"/>
      <c r="D93" s="520"/>
      <c r="E93" s="520"/>
      <c r="F93" s="520"/>
      <c r="G93" s="520"/>
      <c r="H93" s="520"/>
    </row>
    <row r="94" spans="1:8" ht="35.450000000000003" customHeight="1" x14ac:dyDescent="0.2">
      <c r="A94" s="352" t="s">
        <v>354</v>
      </c>
      <c r="B94" s="352"/>
      <c r="C94" s="352"/>
      <c r="D94" s="352"/>
      <c r="E94" s="352"/>
      <c r="F94" s="352"/>
      <c r="G94" s="352"/>
      <c r="H94" s="352"/>
    </row>
    <row r="95" spans="1:8" ht="30" customHeight="1" thickBot="1" x14ac:dyDescent="0.25">
      <c r="A95" s="448" t="s">
        <v>89</v>
      </c>
      <c r="B95" s="448"/>
      <c r="C95" s="448"/>
      <c r="D95" s="448"/>
      <c r="E95" s="448"/>
      <c r="F95" s="448"/>
      <c r="G95" s="448"/>
      <c r="H95" s="81"/>
    </row>
    <row r="96" spans="1:8" ht="27" customHeight="1" thickBot="1" x14ac:dyDescent="0.25">
      <c r="A96" s="534" t="s">
        <v>81</v>
      </c>
      <c r="B96" s="503" t="s">
        <v>82</v>
      </c>
      <c r="C96" s="529" t="s">
        <v>93</v>
      </c>
      <c r="D96" s="530"/>
      <c r="E96" s="360" t="s">
        <v>324</v>
      </c>
      <c r="F96" s="361"/>
      <c r="G96" s="78" t="s">
        <v>87</v>
      </c>
      <c r="H96" s="78" t="s">
        <v>88</v>
      </c>
    </row>
    <row r="97" spans="1:8" ht="27" customHeight="1" thickBot="1" x14ac:dyDescent="0.25">
      <c r="A97" s="477"/>
      <c r="B97" s="502"/>
      <c r="C97" s="18" t="s">
        <v>32</v>
      </c>
      <c r="D97" s="120" t="s">
        <v>33</v>
      </c>
      <c r="E97" s="379"/>
      <c r="F97" s="380"/>
      <c r="G97" s="381" t="s">
        <v>94</v>
      </c>
      <c r="H97" s="383"/>
    </row>
    <row r="98" spans="1:8" ht="20.100000000000001" customHeight="1" x14ac:dyDescent="0.2">
      <c r="A98" s="34" t="s">
        <v>83</v>
      </c>
      <c r="B98" s="34" t="s">
        <v>339</v>
      </c>
      <c r="C98" s="277"/>
      <c r="D98" s="278"/>
      <c r="E98" s="415">
        <v>28</v>
      </c>
      <c r="F98" s="416"/>
      <c r="G98" s="114">
        <f>C98*E98*5</f>
        <v>0</v>
      </c>
      <c r="H98" s="114">
        <f>D98*E98*5</f>
        <v>0</v>
      </c>
    </row>
    <row r="99" spans="1:8" ht="20.100000000000001" customHeight="1" thickBot="1" x14ac:dyDescent="0.25">
      <c r="A99" s="37" t="s">
        <v>47</v>
      </c>
      <c r="B99" s="40" t="s">
        <v>339</v>
      </c>
      <c r="C99" s="279"/>
      <c r="D99" s="280"/>
      <c r="E99" s="465">
        <v>7</v>
      </c>
      <c r="F99" s="466"/>
      <c r="G99" s="116">
        <f>C99*E99*5</f>
        <v>0</v>
      </c>
      <c r="H99" s="116">
        <f>D99*E99*5</f>
        <v>0</v>
      </c>
    </row>
    <row r="100" spans="1:8" ht="20.100000000000001" customHeight="1" thickBot="1" x14ac:dyDescent="0.25">
      <c r="A100" s="536" t="s">
        <v>370</v>
      </c>
      <c r="B100" s="537"/>
      <c r="C100" s="537"/>
      <c r="D100" s="537"/>
      <c r="E100" s="537"/>
      <c r="F100" s="538"/>
      <c r="G100" s="117">
        <f>SUM(G98:G99)</f>
        <v>0</v>
      </c>
      <c r="H100" s="118">
        <f>SUM(H98:H99)</f>
        <v>0</v>
      </c>
    </row>
    <row r="101" spans="1:8" ht="34.5" customHeight="1" thickBot="1" x14ac:dyDescent="0.25">
      <c r="A101" s="539" t="s">
        <v>90</v>
      </c>
      <c r="B101" s="539"/>
      <c r="C101" s="539"/>
      <c r="D101" s="539"/>
      <c r="E101" s="539"/>
      <c r="F101" s="539"/>
      <c r="G101" s="539"/>
      <c r="H101" s="539"/>
    </row>
    <row r="102" spans="1:8" ht="27.75" customHeight="1" thickBot="1" x14ac:dyDescent="0.25">
      <c r="A102" s="534" t="s">
        <v>81</v>
      </c>
      <c r="B102" s="503" t="s">
        <v>82</v>
      </c>
      <c r="C102" s="429" t="s">
        <v>92</v>
      </c>
      <c r="D102" s="430"/>
      <c r="E102" s="360" t="s">
        <v>343</v>
      </c>
      <c r="F102" s="361"/>
      <c r="G102" s="78" t="s">
        <v>87</v>
      </c>
      <c r="H102" s="78" t="s">
        <v>88</v>
      </c>
    </row>
    <row r="103" spans="1:8" ht="27" customHeight="1" thickBot="1" x14ac:dyDescent="0.25">
      <c r="A103" s="477"/>
      <c r="B103" s="502"/>
      <c r="C103" s="18" t="s">
        <v>32</v>
      </c>
      <c r="D103" s="120" t="s">
        <v>33</v>
      </c>
      <c r="E103" s="379"/>
      <c r="F103" s="380"/>
      <c r="G103" s="381" t="s">
        <v>98</v>
      </c>
      <c r="H103" s="383"/>
    </row>
    <row r="104" spans="1:8" ht="20.100000000000001" customHeight="1" x14ac:dyDescent="0.2">
      <c r="A104" s="34" t="s">
        <v>48</v>
      </c>
      <c r="B104" s="34" t="s">
        <v>91</v>
      </c>
      <c r="C104" s="277"/>
      <c r="D104" s="278"/>
      <c r="E104" s="415">
        <v>338</v>
      </c>
      <c r="F104" s="416"/>
      <c r="G104" s="114">
        <f>C104*E104*5</f>
        <v>0</v>
      </c>
      <c r="H104" s="114">
        <f>D104*E104*5</f>
        <v>0</v>
      </c>
    </row>
    <row r="105" spans="1:8" ht="20.100000000000001" customHeight="1" x14ac:dyDescent="0.2">
      <c r="A105" s="87" t="s">
        <v>40</v>
      </c>
      <c r="B105" s="87" t="s">
        <v>91</v>
      </c>
      <c r="C105" s="281"/>
      <c r="D105" s="282"/>
      <c r="E105" s="417">
        <v>28</v>
      </c>
      <c r="F105" s="418"/>
      <c r="G105" s="121">
        <f>C105*E105*5</f>
        <v>0</v>
      </c>
      <c r="H105" s="121">
        <f>D105*E105*5</f>
        <v>0</v>
      </c>
    </row>
    <row r="106" spans="1:8" ht="20.100000000000001" customHeight="1" thickBot="1" x14ac:dyDescent="0.25">
      <c r="A106" s="37" t="s">
        <v>47</v>
      </c>
      <c r="B106" s="40" t="s">
        <v>91</v>
      </c>
      <c r="C106" s="279"/>
      <c r="D106" s="280"/>
      <c r="E106" s="465">
        <v>14</v>
      </c>
      <c r="F106" s="466"/>
      <c r="G106" s="116">
        <f>C106*E106*5</f>
        <v>0</v>
      </c>
      <c r="H106" s="116">
        <f>D106*E106*5</f>
        <v>0</v>
      </c>
    </row>
    <row r="107" spans="1:8" ht="20.100000000000001" customHeight="1" thickBot="1" x14ac:dyDescent="0.25">
      <c r="A107" s="419" t="s">
        <v>381</v>
      </c>
      <c r="B107" s="420"/>
      <c r="C107" s="420"/>
      <c r="D107" s="420"/>
      <c r="E107" s="420"/>
      <c r="F107" s="32"/>
      <c r="G107" s="117">
        <f>SUM(G104:G106)</f>
        <v>0</v>
      </c>
      <c r="H107" s="118">
        <f>SUM(H104:H106)</f>
        <v>0</v>
      </c>
    </row>
    <row r="108" spans="1:8" ht="35.1" customHeight="1" thickBot="1" x14ac:dyDescent="0.25">
      <c r="A108" s="539" t="s">
        <v>96</v>
      </c>
      <c r="B108" s="539"/>
      <c r="C108" s="539"/>
      <c r="D108" s="539"/>
      <c r="E108" s="539"/>
      <c r="F108" s="539"/>
      <c r="G108" s="539"/>
      <c r="H108" s="539"/>
    </row>
    <row r="109" spans="1:8" ht="26.25" customHeight="1" thickBot="1" x14ac:dyDescent="0.25">
      <c r="A109" s="534" t="s">
        <v>81</v>
      </c>
      <c r="B109" s="503" t="s">
        <v>82</v>
      </c>
      <c r="C109" s="429" t="s">
        <v>325</v>
      </c>
      <c r="D109" s="430"/>
      <c r="E109" s="360" t="s">
        <v>344</v>
      </c>
      <c r="F109" s="361"/>
      <c r="G109" s="78" t="s">
        <v>87</v>
      </c>
      <c r="H109" s="78" t="s">
        <v>88</v>
      </c>
    </row>
    <row r="110" spans="1:8" ht="26.25" customHeight="1" thickBot="1" x14ac:dyDescent="0.25">
      <c r="A110" s="477"/>
      <c r="B110" s="502"/>
      <c r="C110" s="18" t="s">
        <v>32</v>
      </c>
      <c r="D110" s="120" t="s">
        <v>33</v>
      </c>
      <c r="E110" s="379"/>
      <c r="F110" s="380"/>
      <c r="G110" s="381" t="s">
        <v>99</v>
      </c>
      <c r="H110" s="383"/>
    </row>
    <row r="111" spans="1:8" ht="20.100000000000001" customHeight="1" x14ac:dyDescent="0.2">
      <c r="A111" s="34" t="s">
        <v>48</v>
      </c>
      <c r="B111" s="34" t="s">
        <v>100</v>
      </c>
      <c r="C111" s="277"/>
      <c r="D111" s="278"/>
      <c r="E111" s="415">
        <v>326</v>
      </c>
      <c r="F111" s="416"/>
      <c r="G111" s="114">
        <f>C111*E111*5</f>
        <v>0</v>
      </c>
      <c r="H111" s="114">
        <f>D111*E111*5</f>
        <v>0</v>
      </c>
    </row>
    <row r="112" spans="1:8" ht="20.100000000000001" customHeight="1" x14ac:dyDescent="0.2">
      <c r="A112" s="87" t="s">
        <v>40</v>
      </c>
      <c r="B112" s="87" t="s">
        <v>100</v>
      </c>
      <c r="C112" s="281"/>
      <c r="D112" s="282"/>
      <c r="E112" s="417">
        <v>22</v>
      </c>
      <c r="F112" s="418"/>
      <c r="G112" s="121">
        <f>C112*E112*5</f>
        <v>0</v>
      </c>
      <c r="H112" s="121">
        <f>D112*E112*5</f>
        <v>0</v>
      </c>
    </row>
    <row r="113" spans="1:8" ht="20.100000000000001" customHeight="1" thickBot="1" x14ac:dyDescent="0.25">
      <c r="A113" s="37" t="s">
        <v>47</v>
      </c>
      <c r="B113" s="40" t="s">
        <v>100</v>
      </c>
      <c r="C113" s="279"/>
      <c r="D113" s="280"/>
      <c r="E113" s="465">
        <v>14</v>
      </c>
      <c r="F113" s="466"/>
      <c r="G113" s="116">
        <f>C113*E113*5</f>
        <v>0</v>
      </c>
      <c r="H113" s="116">
        <f>D113*E113*5</f>
        <v>0</v>
      </c>
    </row>
    <row r="114" spans="1:8" ht="20.100000000000001" customHeight="1" thickBot="1" x14ac:dyDescent="0.25">
      <c r="A114" s="419" t="s">
        <v>368</v>
      </c>
      <c r="B114" s="420"/>
      <c r="C114" s="420"/>
      <c r="D114" s="420"/>
      <c r="E114" s="420"/>
      <c r="F114" s="32"/>
      <c r="G114" s="117">
        <f>SUM(G111:G113)</f>
        <v>0</v>
      </c>
      <c r="H114" s="118">
        <f>SUM(H111:H113)</f>
        <v>0</v>
      </c>
    </row>
    <row r="115" spans="1:8" ht="33" customHeight="1" x14ac:dyDescent="0.2">
      <c r="A115" s="15"/>
      <c r="B115" s="15"/>
      <c r="C115" s="15"/>
      <c r="D115" s="15"/>
      <c r="E115" s="15"/>
      <c r="F115" s="122"/>
      <c r="G115" s="122"/>
      <c r="H115" s="106"/>
    </row>
    <row r="116" spans="1:8" ht="18" customHeight="1" x14ac:dyDescent="0.25">
      <c r="A116" s="459" t="s">
        <v>105</v>
      </c>
      <c r="B116" s="459"/>
      <c r="C116" s="459"/>
      <c r="D116" s="459"/>
      <c r="E116" s="459"/>
      <c r="F116" s="459"/>
      <c r="G116" s="459"/>
      <c r="H116" s="459"/>
    </row>
    <row r="117" spans="1:8" ht="35.25" customHeight="1" x14ac:dyDescent="0.2">
      <c r="A117" s="352" t="s">
        <v>101</v>
      </c>
      <c r="B117" s="352"/>
      <c r="C117" s="352"/>
      <c r="D117" s="352"/>
      <c r="E117" s="352"/>
      <c r="F117" s="352"/>
      <c r="G117" s="352"/>
      <c r="H117" s="352"/>
    </row>
    <row r="118" spans="1:8" ht="20.100000000000001" customHeight="1" x14ac:dyDescent="0.2">
      <c r="A118" s="103"/>
      <c r="B118" s="103"/>
      <c r="C118" s="103"/>
      <c r="D118" s="103"/>
      <c r="E118" s="103"/>
      <c r="F118" s="103"/>
      <c r="G118" s="103"/>
      <c r="H118" s="103"/>
    </row>
    <row r="119" spans="1:8" ht="17.45" customHeight="1" x14ac:dyDescent="0.3">
      <c r="A119" s="528" t="s">
        <v>104</v>
      </c>
      <c r="B119" s="528"/>
      <c r="C119" s="528"/>
      <c r="D119" s="528"/>
      <c r="E119" s="528"/>
      <c r="F119" s="528"/>
      <c r="G119" s="101"/>
      <c r="H119" s="101"/>
    </row>
    <row r="120" spans="1:8" ht="38.25" customHeight="1" thickBot="1" x14ac:dyDescent="0.25">
      <c r="A120" s="374" t="s">
        <v>102</v>
      </c>
      <c r="B120" s="374"/>
      <c r="C120" s="374"/>
      <c r="D120" s="374"/>
      <c r="E120" s="374"/>
      <c r="F120" s="374"/>
      <c r="G120" s="374"/>
      <c r="H120" s="374"/>
    </row>
    <row r="121" spans="1:8" ht="24.95" customHeight="1" thickBot="1" x14ac:dyDescent="0.25">
      <c r="A121" s="534" t="s">
        <v>6</v>
      </c>
      <c r="B121" s="503" t="s">
        <v>50</v>
      </c>
      <c r="C121" s="529" t="s">
        <v>326</v>
      </c>
      <c r="D121" s="530"/>
      <c r="E121" s="503" t="s">
        <v>1</v>
      </c>
      <c r="F121" s="503" t="s">
        <v>103</v>
      </c>
      <c r="G121" s="78" t="s">
        <v>84</v>
      </c>
      <c r="H121" s="78" t="s">
        <v>85</v>
      </c>
    </row>
    <row r="122" spans="1:8" ht="24.95" customHeight="1" thickBot="1" x14ac:dyDescent="0.25">
      <c r="A122" s="477"/>
      <c r="B122" s="502"/>
      <c r="C122" s="18" t="s">
        <v>32</v>
      </c>
      <c r="D122" s="120" t="s">
        <v>33</v>
      </c>
      <c r="E122" s="502"/>
      <c r="F122" s="502"/>
      <c r="G122" s="345" t="s">
        <v>185</v>
      </c>
      <c r="H122" s="345"/>
    </row>
    <row r="123" spans="1:8" ht="20.100000000000001" customHeight="1" x14ac:dyDescent="0.2">
      <c r="A123" s="34" t="s">
        <v>73</v>
      </c>
      <c r="B123" s="39">
        <v>1</v>
      </c>
      <c r="C123" s="277"/>
      <c r="D123" s="278"/>
      <c r="E123" s="39" t="s">
        <v>4</v>
      </c>
      <c r="F123" s="123">
        <v>104</v>
      </c>
      <c r="G123" s="124">
        <f>B123*C123*F123*5</f>
        <v>0</v>
      </c>
      <c r="H123" s="125">
        <f>B123*D123*F123*5</f>
        <v>0</v>
      </c>
    </row>
    <row r="124" spans="1:8" ht="20.100000000000001" customHeight="1" x14ac:dyDescent="0.2">
      <c r="A124" s="126" t="s">
        <v>74</v>
      </c>
      <c r="B124" s="126">
        <v>1</v>
      </c>
      <c r="C124" s="56"/>
      <c r="D124" s="62"/>
      <c r="E124" s="35" t="s">
        <v>9</v>
      </c>
      <c r="F124" s="324">
        <v>12</v>
      </c>
      <c r="G124" s="124">
        <f>B124*C124*F124*5</f>
        <v>0</v>
      </c>
      <c r="H124" s="125">
        <f>B124*D124*F124*5</f>
        <v>0</v>
      </c>
    </row>
    <row r="125" spans="1:8" ht="20.100000000000001" customHeight="1" thickBot="1" x14ac:dyDescent="0.25">
      <c r="A125" s="127" t="s">
        <v>75</v>
      </c>
      <c r="B125" s="127">
        <v>2</v>
      </c>
      <c r="C125" s="63"/>
      <c r="D125" s="283"/>
      <c r="E125" s="37" t="s">
        <v>4</v>
      </c>
      <c r="F125" s="325">
        <v>104</v>
      </c>
      <c r="G125" s="128">
        <f>B125*C125*F125*5</f>
        <v>0</v>
      </c>
      <c r="H125" s="129">
        <f>B125*D125*F125*5</f>
        <v>0</v>
      </c>
    </row>
    <row r="126" spans="1:8" ht="20.100000000000001" customHeight="1" thickBot="1" x14ac:dyDescent="0.25">
      <c r="A126" s="531" t="s">
        <v>380</v>
      </c>
      <c r="B126" s="532"/>
      <c r="C126" s="532"/>
      <c r="D126" s="532"/>
      <c r="E126" s="532"/>
      <c r="F126" s="533"/>
      <c r="G126" s="130">
        <f>SUM(G123:G125)</f>
        <v>0</v>
      </c>
      <c r="H126" s="131">
        <f>SUM(H123:H125)</f>
        <v>0</v>
      </c>
    </row>
    <row r="127" spans="1:8" ht="33" customHeight="1" x14ac:dyDescent="0.2">
      <c r="A127" s="17"/>
      <c r="B127" s="17"/>
      <c r="C127" s="17"/>
      <c r="D127" s="17"/>
      <c r="E127" s="17"/>
      <c r="F127" s="17"/>
      <c r="G127" s="132"/>
      <c r="H127" s="132"/>
    </row>
    <row r="128" spans="1:8" ht="17.45" customHeight="1" x14ac:dyDescent="0.2">
      <c r="A128" s="623" t="s">
        <v>106</v>
      </c>
      <c r="B128" s="623"/>
      <c r="C128" s="623"/>
      <c r="D128" s="623"/>
      <c r="E128" s="623"/>
      <c r="F128" s="623"/>
      <c r="G128" s="106"/>
      <c r="H128" s="106"/>
    </row>
    <row r="129" spans="1:8" ht="35.1" customHeight="1" x14ac:dyDescent="0.2">
      <c r="A129" s="374" t="s">
        <v>107</v>
      </c>
      <c r="B129" s="515"/>
      <c r="C129" s="515"/>
      <c r="D129" s="515"/>
      <c r="E129" s="515"/>
      <c r="F129" s="515"/>
      <c r="G129" s="515"/>
      <c r="H129" s="515"/>
    </row>
    <row r="130" spans="1:8" ht="20.100000000000001" customHeight="1" x14ac:dyDescent="0.25">
      <c r="A130" s="4"/>
      <c r="B130" s="5"/>
      <c r="C130" s="5"/>
      <c r="D130" s="5"/>
      <c r="E130" s="5"/>
      <c r="F130" s="5"/>
      <c r="G130" s="5"/>
      <c r="H130" s="5"/>
    </row>
    <row r="131" spans="1:8" ht="17.25" x14ac:dyDescent="0.3">
      <c r="A131" s="528" t="s">
        <v>108</v>
      </c>
      <c r="B131" s="528"/>
      <c r="C131" s="528"/>
      <c r="D131" s="528"/>
      <c r="E131" s="528"/>
      <c r="F131" s="528"/>
      <c r="G131" s="16"/>
      <c r="H131" s="106"/>
    </row>
    <row r="132" spans="1:8" ht="17.45" customHeight="1" thickBot="1" x14ac:dyDescent="0.25">
      <c r="A132" s="374" t="s">
        <v>120</v>
      </c>
      <c r="B132" s="374"/>
      <c r="C132" s="374"/>
      <c r="D132" s="374"/>
      <c r="E132" s="374"/>
      <c r="F132" s="374"/>
      <c r="G132" s="374"/>
      <c r="H132" s="374"/>
    </row>
    <row r="133" spans="1:8" ht="26.25" customHeight="1" thickBot="1" x14ac:dyDescent="0.25">
      <c r="A133" s="534" t="s">
        <v>109</v>
      </c>
      <c r="B133" s="503" t="s">
        <v>110</v>
      </c>
      <c r="C133" s="529" t="s">
        <v>327</v>
      </c>
      <c r="D133" s="530"/>
      <c r="E133" s="360" t="s">
        <v>140</v>
      </c>
      <c r="F133" s="361"/>
      <c r="G133" s="78" t="s">
        <v>87</v>
      </c>
      <c r="H133" s="78" t="s">
        <v>88</v>
      </c>
    </row>
    <row r="134" spans="1:8" ht="26.25" customHeight="1" thickBot="1" x14ac:dyDescent="0.25">
      <c r="A134" s="477"/>
      <c r="B134" s="502"/>
      <c r="C134" s="18" t="s">
        <v>32</v>
      </c>
      <c r="D134" s="120" t="s">
        <v>33</v>
      </c>
      <c r="E134" s="379"/>
      <c r="F134" s="380"/>
      <c r="G134" s="381" t="s">
        <v>99</v>
      </c>
      <c r="H134" s="383"/>
    </row>
    <row r="135" spans="1:8" ht="18" customHeight="1" x14ac:dyDescent="0.2">
      <c r="A135" s="512" t="s">
        <v>111</v>
      </c>
      <c r="B135" s="39" t="s">
        <v>112</v>
      </c>
      <c r="C135" s="277"/>
      <c r="D135" s="284"/>
      <c r="E135" s="415">
        <v>104</v>
      </c>
      <c r="F135" s="416"/>
      <c r="G135" s="124">
        <f>C135*E135*5</f>
        <v>0</v>
      </c>
      <c r="H135" s="124">
        <f>D135*E135*5</f>
        <v>0</v>
      </c>
    </row>
    <row r="136" spans="1:8" ht="18" customHeight="1" x14ac:dyDescent="0.2">
      <c r="A136" s="513"/>
      <c r="B136" s="36" t="s">
        <v>113</v>
      </c>
      <c r="C136" s="285"/>
      <c r="D136" s="286"/>
      <c r="E136" s="417">
        <v>104</v>
      </c>
      <c r="F136" s="418"/>
      <c r="G136" s="152">
        <f>C136*E136*5</f>
        <v>0</v>
      </c>
      <c r="H136" s="326">
        <f>D136*E136*5</f>
        <v>0</v>
      </c>
    </row>
    <row r="137" spans="1:8" ht="18" customHeight="1" x14ac:dyDescent="0.2">
      <c r="A137" s="513"/>
      <c r="B137" s="36" t="s">
        <v>114</v>
      </c>
      <c r="C137" s="285"/>
      <c r="D137" s="287"/>
      <c r="E137" s="417">
        <v>52</v>
      </c>
      <c r="F137" s="418"/>
      <c r="G137" s="152">
        <f t="shared" ref="G137" si="0">C137*E137*5</f>
        <v>0</v>
      </c>
      <c r="H137" s="326">
        <f t="shared" ref="H137" si="1">D137*E137*5</f>
        <v>0</v>
      </c>
    </row>
    <row r="138" spans="1:8" ht="18" customHeight="1" thickBot="1" x14ac:dyDescent="0.25">
      <c r="A138" s="514"/>
      <c r="B138" s="37" t="s">
        <v>115</v>
      </c>
      <c r="C138" s="279"/>
      <c r="D138" s="288"/>
      <c r="E138" s="465">
        <v>26</v>
      </c>
      <c r="F138" s="466"/>
      <c r="G138" s="154">
        <f t="shared" ref="G138:G143" si="2">C138*E138*5</f>
        <v>0</v>
      </c>
      <c r="H138" s="327">
        <f t="shared" ref="H138:H143" si="3">D138*E138*5</f>
        <v>0</v>
      </c>
    </row>
    <row r="139" spans="1:8" ht="18" customHeight="1" x14ac:dyDescent="0.2">
      <c r="A139" s="394" t="s">
        <v>118</v>
      </c>
      <c r="B139" s="86" t="s">
        <v>112</v>
      </c>
      <c r="C139" s="277"/>
      <c r="D139" s="284"/>
      <c r="E139" s="415">
        <v>1976</v>
      </c>
      <c r="F139" s="416"/>
      <c r="G139" s="149">
        <f t="shared" si="2"/>
        <v>0</v>
      </c>
      <c r="H139" s="328">
        <f t="shared" si="3"/>
        <v>0</v>
      </c>
    </row>
    <row r="140" spans="1:8" ht="18" customHeight="1" x14ac:dyDescent="0.2">
      <c r="A140" s="395"/>
      <c r="B140" s="133" t="s">
        <v>113</v>
      </c>
      <c r="C140" s="285"/>
      <c r="D140" s="286"/>
      <c r="E140" s="417">
        <v>260</v>
      </c>
      <c r="F140" s="418"/>
      <c r="G140" s="152">
        <f t="shared" si="2"/>
        <v>0</v>
      </c>
      <c r="H140" s="326">
        <f t="shared" si="3"/>
        <v>0</v>
      </c>
    </row>
    <row r="141" spans="1:8" ht="18" customHeight="1" thickBot="1" x14ac:dyDescent="0.25">
      <c r="A141" s="396"/>
      <c r="B141" s="37" t="s">
        <v>114</v>
      </c>
      <c r="C141" s="279"/>
      <c r="D141" s="280"/>
      <c r="E141" s="465">
        <v>260</v>
      </c>
      <c r="F141" s="466"/>
      <c r="G141" s="154">
        <f t="shared" si="2"/>
        <v>0</v>
      </c>
      <c r="H141" s="327">
        <f t="shared" si="3"/>
        <v>0</v>
      </c>
    </row>
    <row r="142" spans="1:8" ht="18" customHeight="1" thickBot="1" x14ac:dyDescent="0.25">
      <c r="A142" s="102" t="s">
        <v>119</v>
      </c>
      <c r="B142" s="102" t="s">
        <v>115</v>
      </c>
      <c r="C142" s="289"/>
      <c r="D142" s="290"/>
      <c r="E142" s="619">
        <v>130</v>
      </c>
      <c r="F142" s="620"/>
      <c r="G142" s="329">
        <f t="shared" si="2"/>
        <v>0</v>
      </c>
      <c r="H142" s="330">
        <f t="shared" si="3"/>
        <v>0</v>
      </c>
    </row>
    <row r="143" spans="1:8" ht="18" customHeight="1" thickBot="1" x14ac:dyDescent="0.25">
      <c r="A143" s="88" t="s">
        <v>116</v>
      </c>
      <c r="B143" s="89" t="s">
        <v>117</v>
      </c>
      <c r="C143" s="291"/>
      <c r="D143" s="292"/>
      <c r="E143" s="621">
        <v>468</v>
      </c>
      <c r="F143" s="622"/>
      <c r="G143" s="134">
        <f t="shared" si="2"/>
        <v>0</v>
      </c>
      <c r="H143" s="135">
        <f t="shared" si="3"/>
        <v>0</v>
      </c>
    </row>
    <row r="144" spans="1:8" ht="19.5" customHeight="1" thickBot="1" x14ac:dyDescent="0.25">
      <c r="A144" s="349" t="s">
        <v>139</v>
      </c>
      <c r="B144" s="350"/>
      <c r="C144" s="350"/>
      <c r="D144" s="350"/>
      <c r="E144" s="350"/>
      <c r="F144" s="616"/>
      <c r="G144" s="130">
        <f>SUM(G135:G143)</f>
        <v>0</v>
      </c>
      <c r="H144" s="131">
        <f>SUM(H135:H143)</f>
        <v>0</v>
      </c>
    </row>
    <row r="145" spans="1:8" ht="33" customHeight="1" x14ac:dyDescent="0.2">
      <c r="A145" s="17"/>
      <c r="B145" s="17"/>
      <c r="C145" s="17"/>
      <c r="D145" s="17"/>
      <c r="E145" s="17"/>
      <c r="F145" s="17"/>
      <c r="G145" s="132"/>
      <c r="H145" s="132"/>
    </row>
    <row r="146" spans="1:8" ht="17.25" x14ac:dyDescent="0.3">
      <c r="A146" s="3" t="s">
        <v>130</v>
      </c>
      <c r="B146" s="90"/>
      <c r="C146" s="90"/>
      <c r="D146" s="90"/>
      <c r="E146" s="90"/>
      <c r="F146" s="90"/>
      <c r="G146" s="16"/>
      <c r="H146" s="106"/>
    </row>
    <row r="147" spans="1:8" ht="51.95" customHeight="1" thickBot="1" x14ac:dyDescent="0.25">
      <c r="A147" s="414" t="s">
        <v>345</v>
      </c>
      <c r="B147" s="414"/>
      <c r="C147" s="414"/>
      <c r="D147" s="414"/>
      <c r="E147" s="414"/>
      <c r="F147" s="414"/>
      <c r="G147" s="414"/>
      <c r="H147" s="414"/>
    </row>
    <row r="148" spans="1:8" ht="21" customHeight="1" thickBot="1" x14ac:dyDescent="0.25">
      <c r="A148" s="360" t="s">
        <v>61</v>
      </c>
      <c r="B148" s="361"/>
      <c r="C148" s="381" t="s">
        <v>328</v>
      </c>
      <c r="D148" s="382"/>
      <c r="E148" s="383"/>
      <c r="F148" s="362" t="s">
        <v>45</v>
      </c>
      <c r="G148" s="78" t="s">
        <v>183</v>
      </c>
      <c r="H148" s="78" t="s">
        <v>137</v>
      </c>
    </row>
    <row r="149" spans="1:8" ht="21" customHeight="1" thickBot="1" x14ac:dyDescent="0.25">
      <c r="A149" s="379"/>
      <c r="B149" s="380"/>
      <c r="C149" s="136" t="s">
        <v>35</v>
      </c>
      <c r="D149" s="463" t="s">
        <v>36</v>
      </c>
      <c r="E149" s="384"/>
      <c r="F149" s="363"/>
      <c r="G149" s="345" t="s">
        <v>184</v>
      </c>
      <c r="H149" s="345"/>
    </row>
    <row r="150" spans="1:8" ht="18" customHeight="1" x14ac:dyDescent="0.2">
      <c r="A150" s="471" t="s">
        <v>124</v>
      </c>
      <c r="B150" s="472"/>
      <c r="C150" s="277"/>
      <c r="D150" s="508"/>
      <c r="E150" s="509"/>
      <c r="F150" s="34">
        <v>29.5</v>
      </c>
      <c r="G150" s="137">
        <f>C150*F150*5</f>
        <v>0</v>
      </c>
      <c r="H150" s="137">
        <f>D150*F150*5</f>
        <v>0</v>
      </c>
    </row>
    <row r="151" spans="1:8" ht="18" customHeight="1" x14ac:dyDescent="0.2">
      <c r="A151" s="400" t="s">
        <v>125</v>
      </c>
      <c r="B151" s="401"/>
      <c r="C151" s="285"/>
      <c r="D151" s="510"/>
      <c r="E151" s="511"/>
      <c r="F151" s="35">
        <v>15.5</v>
      </c>
      <c r="G151" s="138">
        <f>C151*F151*5</f>
        <v>0</v>
      </c>
      <c r="H151" s="138">
        <f>D151*F151*5</f>
        <v>0</v>
      </c>
    </row>
    <row r="152" spans="1:8" ht="18" customHeight="1" x14ac:dyDescent="0.2">
      <c r="A152" s="526" t="s">
        <v>126</v>
      </c>
      <c r="B152" s="527"/>
      <c r="C152" s="285"/>
      <c r="D152" s="510"/>
      <c r="E152" s="511"/>
      <c r="F152" s="35">
        <v>13</v>
      </c>
      <c r="G152" s="138">
        <f>C152*F152*5</f>
        <v>0</v>
      </c>
      <c r="H152" s="138">
        <f>D152*F152*5</f>
        <v>0</v>
      </c>
    </row>
    <row r="153" spans="1:8" ht="18" customHeight="1" thickBot="1" x14ac:dyDescent="0.25">
      <c r="A153" s="389" t="s">
        <v>123</v>
      </c>
      <c r="B153" s="390"/>
      <c r="C153" s="279"/>
      <c r="D153" s="391"/>
      <c r="E153" s="392"/>
      <c r="F153" s="37">
        <v>12</v>
      </c>
      <c r="G153" s="139">
        <f>C153*F153*5</f>
        <v>0</v>
      </c>
      <c r="H153" s="139">
        <f>D153*F153*5</f>
        <v>0</v>
      </c>
    </row>
    <row r="154" spans="1:8" ht="18" customHeight="1" thickBot="1" x14ac:dyDescent="0.25">
      <c r="A154" s="516" t="s">
        <v>143</v>
      </c>
      <c r="B154" s="517"/>
      <c r="C154" s="517"/>
      <c r="D154" s="517"/>
      <c r="E154" s="517"/>
      <c r="F154" s="518"/>
      <c r="G154" s="140">
        <f>SUM(G150:G153)</f>
        <v>0</v>
      </c>
      <c r="H154" s="140">
        <f>SUM(H150:H153)</f>
        <v>0</v>
      </c>
    </row>
    <row r="155" spans="1:8" ht="32.450000000000003" customHeight="1" x14ac:dyDescent="0.2">
      <c r="A155" s="141"/>
      <c r="B155" s="141"/>
      <c r="C155" s="141"/>
      <c r="D155" s="141"/>
      <c r="E155" s="141"/>
      <c r="F155" s="141"/>
      <c r="G155" s="142"/>
      <c r="H155" s="142"/>
    </row>
    <row r="156" spans="1:8" ht="18" customHeight="1" x14ac:dyDescent="0.3">
      <c r="A156" s="33" t="s">
        <v>131</v>
      </c>
      <c r="B156" s="141"/>
      <c r="C156" s="141"/>
      <c r="D156" s="141"/>
      <c r="E156" s="141"/>
      <c r="F156" s="141"/>
      <c r="G156" s="142"/>
      <c r="H156" s="142"/>
    </row>
    <row r="157" spans="1:8" ht="32.25" customHeight="1" thickBot="1" x14ac:dyDescent="0.25">
      <c r="A157" s="352" t="s">
        <v>132</v>
      </c>
      <c r="B157" s="352"/>
      <c r="C157" s="352"/>
      <c r="D157" s="352"/>
      <c r="E157" s="352"/>
      <c r="F157" s="352"/>
      <c r="G157" s="352"/>
      <c r="H157" s="352"/>
    </row>
    <row r="158" spans="1:8" ht="20.100000000000001" customHeight="1" thickBot="1" x14ac:dyDescent="0.25">
      <c r="A158" s="436" t="s">
        <v>133</v>
      </c>
      <c r="B158" s="361"/>
      <c r="C158" s="381" t="s">
        <v>134</v>
      </c>
      <c r="D158" s="382"/>
      <c r="E158" s="383"/>
      <c r="F158" s="362" t="s">
        <v>142</v>
      </c>
      <c r="G158" s="143" t="s">
        <v>136</v>
      </c>
      <c r="H158" s="143" t="s">
        <v>137</v>
      </c>
    </row>
    <row r="159" spans="1:8" ht="20.100000000000001" customHeight="1" thickBot="1" x14ac:dyDescent="0.25">
      <c r="A159" s="437"/>
      <c r="B159" s="380"/>
      <c r="C159" s="136" t="s">
        <v>35</v>
      </c>
      <c r="D159" s="463" t="s">
        <v>36</v>
      </c>
      <c r="E159" s="384"/>
      <c r="F159" s="363"/>
      <c r="G159" s="502" t="s">
        <v>138</v>
      </c>
      <c r="H159" s="502"/>
    </row>
    <row r="160" spans="1:8" ht="25.5" customHeight="1" x14ac:dyDescent="0.2">
      <c r="A160" s="471" t="s">
        <v>135</v>
      </c>
      <c r="B160" s="472"/>
      <c r="C160" s="277"/>
      <c r="D160" s="508"/>
      <c r="E160" s="509"/>
      <c r="F160" s="34">
        <v>3</v>
      </c>
      <c r="G160" s="137">
        <f>C160*F160*5</f>
        <v>0</v>
      </c>
      <c r="H160" s="137">
        <f>D160*F160*5</f>
        <v>0</v>
      </c>
    </row>
    <row r="161" spans="1:8" ht="25.5" customHeight="1" x14ac:dyDescent="0.2">
      <c r="A161" s="400" t="s">
        <v>222</v>
      </c>
      <c r="B161" s="401"/>
      <c r="C161" s="285"/>
      <c r="D161" s="510"/>
      <c r="E161" s="511"/>
      <c r="F161" s="35">
        <v>3</v>
      </c>
      <c r="G161" s="138">
        <f>C161*F161*5</f>
        <v>0</v>
      </c>
      <c r="H161" s="138">
        <f>D161*F161*5</f>
        <v>0</v>
      </c>
    </row>
    <row r="162" spans="1:8" ht="25.5" customHeight="1" thickBot="1" x14ac:dyDescent="0.25">
      <c r="A162" s="504" t="s">
        <v>141</v>
      </c>
      <c r="B162" s="505"/>
      <c r="C162" s="279"/>
      <c r="D162" s="506"/>
      <c r="E162" s="507"/>
      <c r="F162" s="37">
        <v>24</v>
      </c>
      <c r="G162" s="139">
        <f>C162*F162*5</f>
        <v>0</v>
      </c>
      <c r="H162" s="139">
        <f>D162*F162*5</f>
        <v>0</v>
      </c>
    </row>
    <row r="163" spans="1:8" ht="25.5" customHeight="1" thickBot="1" x14ac:dyDescent="0.25">
      <c r="A163" s="516" t="s">
        <v>144</v>
      </c>
      <c r="B163" s="517"/>
      <c r="C163" s="517"/>
      <c r="D163" s="517"/>
      <c r="E163" s="517"/>
      <c r="F163" s="518"/>
      <c r="G163" s="140">
        <f>SUM(G160:G162)</f>
        <v>0</v>
      </c>
      <c r="H163" s="140">
        <f>SUM(H160:H162)</f>
        <v>0</v>
      </c>
    </row>
    <row r="164" spans="1:8" ht="32.450000000000003" customHeight="1" x14ac:dyDescent="0.2">
      <c r="A164" s="16"/>
      <c r="B164" s="16"/>
      <c r="C164" s="16"/>
      <c r="D164" s="16"/>
      <c r="E164" s="16"/>
      <c r="F164" s="16"/>
      <c r="G164" s="16"/>
      <c r="H164" s="106"/>
    </row>
    <row r="165" spans="1:8" ht="17.45" customHeight="1" x14ac:dyDescent="0.25">
      <c r="A165" s="519" t="s">
        <v>146</v>
      </c>
      <c r="B165" s="519"/>
      <c r="C165" s="519"/>
      <c r="D165" s="519"/>
      <c r="E165" s="519"/>
      <c r="F165" s="519"/>
      <c r="G165" s="90"/>
      <c r="H165" s="106"/>
    </row>
    <row r="166" spans="1:8" ht="34.5" customHeight="1" x14ac:dyDescent="0.2">
      <c r="A166" s="374" t="s">
        <v>317</v>
      </c>
      <c r="B166" s="374"/>
      <c r="C166" s="374"/>
      <c r="D166" s="374"/>
      <c r="E166" s="374"/>
      <c r="F166" s="374"/>
      <c r="G166" s="374"/>
      <c r="H166" s="374"/>
    </row>
    <row r="167" spans="1:8" s="73" customFormat="1" ht="24" customHeight="1" x14ac:dyDescent="0.2">
      <c r="A167" s="85"/>
      <c r="B167" s="85"/>
      <c r="C167" s="85"/>
      <c r="D167" s="85"/>
      <c r="E167" s="85"/>
      <c r="F167" s="85"/>
      <c r="G167" s="85"/>
      <c r="H167" s="85"/>
    </row>
    <row r="168" spans="1:8" s="73" customFormat="1" ht="17.25" customHeight="1" x14ac:dyDescent="0.2">
      <c r="A168" s="473" t="s">
        <v>336</v>
      </c>
      <c r="B168" s="473"/>
      <c r="C168" s="473"/>
      <c r="D168" s="473"/>
      <c r="E168" s="473"/>
      <c r="F168" s="473"/>
      <c r="G168" s="473"/>
      <c r="H168" s="473"/>
    </row>
    <row r="169" spans="1:8" ht="35.25" customHeight="1" thickBot="1" x14ac:dyDescent="0.4">
      <c r="A169" s="479" t="s">
        <v>346</v>
      </c>
      <c r="B169" s="479"/>
      <c r="C169" s="479"/>
      <c r="D169" s="479"/>
      <c r="E169" s="479"/>
      <c r="F169" s="479"/>
      <c r="G169" s="479"/>
      <c r="H169" s="479"/>
    </row>
    <row r="170" spans="1:8" ht="26.25" customHeight="1" thickBot="1" x14ac:dyDescent="0.25">
      <c r="A170" s="427" t="s">
        <v>60</v>
      </c>
      <c r="B170" s="355" t="s">
        <v>1</v>
      </c>
      <c r="C170" s="429" t="s">
        <v>61</v>
      </c>
      <c r="D170" s="529" t="s">
        <v>347</v>
      </c>
      <c r="E170" s="530"/>
      <c r="F170" s="436" t="s">
        <v>46</v>
      </c>
      <c r="G170" s="78" t="s">
        <v>87</v>
      </c>
      <c r="H170" s="78" t="s">
        <v>85</v>
      </c>
    </row>
    <row r="171" spans="1:8" ht="18" customHeight="1" thickBot="1" x14ac:dyDescent="0.25">
      <c r="A171" s="543"/>
      <c r="B171" s="483"/>
      <c r="C171" s="542"/>
      <c r="D171" s="18" t="s">
        <v>32</v>
      </c>
      <c r="E171" s="19" t="s">
        <v>33</v>
      </c>
      <c r="F171" s="437"/>
      <c r="G171" s="381" t="s">
        <v>152</v>
      </c>
      <c r="H171" s="383"/>
    </row>
    <row r="172" spans="1:8" ht="18" customHeight="1" x14ac:dyDescent="0.2">
      <c r="A172" s="394" t="s">
        <v>24</v>
      </c>
      <c r="B172" s="499" t="s">
        <v>7</v>
      </c>
      <c r="C172" s="20" t="s">
        <v>28</v>
      </c>
      <c r="D172" s="21"/>
      <c r="E172" s="22"/>
      <c r="F172" s="493">
        <v>85</v>
      </c>
      <c r="G172" s="450">
        <f>D174*F172*5</f>
        <v>0</v>
      </c>
      <c r="H172" s="450">
        <f>E174*F172*5</f>
        <v>0</v>
      </c>
    </row>
    <row r="173" spans="1:8" ht="18" customHeight="1" x14ac:dyDescent="0.2">
      <c r="A173" s="395"/>
      <c r="B173" s="500"/>
      <c r="C173" s="11" t="s">
        <v>30</v>
      </c>
      <c r="D173" s="12"/>
      <c r="E173" s="13"/>
      <c r="F173" s="494"/>
      <c r="G173" s="456"/>
      <c r="H173" s="456"/>
    </row>
    <row r="174" spans="1:8" ht="18" customHeight="1" thickBot="1" x14ac:dyDescent="0.25">
      <c r="A174" s="395"/>
      <c r="B174" s="501"/>
      <c r="C174" s="14" t="s">
        <v>31</v>
      </c>
      <c r="D174" s="111">
        <f>SUM(D172:D173)</f>
        <v>0</v>
      </c>
      <c r="E174" s="112">
        <f>SUM(E172:E173)</f>
        <v>0</v>
      </c>
      <c r="F174" s="495"/>
      <c r="G174" s="457"/>
      <c r="H174" s="457"/>
    </row>
    <row r="175" spans="1:8" ht="18" customHeight="1" x14ac:dyDescent="0.2">
      <c r="A175" s="395"/>
      <c r="B175" s="484" t="s">
        <v>8</v>
      </c>
      <c r="C175" s="8" t="s">
        <v>28</v>
      </c>
      <c r="D175" s="9"/>
      <c r="E175" s="10"/>
      <c r="F175" s="496">
        <v>52</v>
      </c>
      <c r="G175" s="450">
        <f>D177*F175*5</f>
        <v>0</v>
      </c>
      <c r="H175" s="450">
        <f>E177*F175*5</f>
        <v>0</v>
      </c>
    </row>
    <row r="176" spans="1:8" ht="18" customHeight="1" x14ac:dyDescent="0.2">
      <c r="A176" s="395"/>
      <c r="B176" s="485"/>
      <c r="C176" s="11" t="s">
        <v>30</v>
      </c>
      <c r="D176" s="12"/>
      <c r="E176" s="13"/>
      <c r="F176" s="497"/>
      <c r="G176" s="456"/>
      <c r="H176" s="456"/>
    </row>
    <row r="177" spans="1:8" ht="18" customHeight="1" thickBot="1" x14ac:dyDescent="0.25">
      <c r="A177" s="395"/>
      <c r="B177" s="486"/>
      <c r="C177" s="14" t="s">
        <v>31</v>
      </c>
      <c r="D177" s="111">
        <f>SUM(D175:D176)</f>
        <v>0</v>
      </c>
      <c r="E177" s="112">
        <f>SUM(E175:E176)</f>
        <v>0</v>
      </c>
      <c r="F177" s="498"/>
      <c r="G177" s="457"/>
      <c r="H177" s="457"/>
    </row>
    <row r="178" spans="1:8" ht="18" customHeight="1" x14ac:dyDescent="0.2">
      <c r="A178" s="395"/>
      <c r="B178" s="484" t="s">
        <v>18</v>
      </c>
      <c r="C178" s="8" t="s">
        <v>28</v>
      </c>
      <c r="D178" s="9"/>
      <c r="E178" s="10"/>
      <c r="F178" s="496">
        <v>7</v>
      </c>
      <c r="G178" s="450">
        <f>D180*F178*5</f>
        <v>0</v>
      </c>
      <c r="H178" s="450">
        <f>E180*F178*5</f>
        <v>0</v>
      </c>
    </row>
    <row r="179" spans="1:8" ht="18" customHeight="1" x14ac:dyDescent="0.2">
      <c r="A179" s="395"/>
      <c r="B179" s="485"/>
      <c r="C179" s="11" t="s">
        <v>30</v>
      </c>
      <c r="D179" s="12"/>
      <c r="E179" s="13"/>
      <c r="F179" s="497"/>
      <c r="G179" s="456"/>
      <c r="H179" s="456"/>
    </row>
    <row r="180" spans="1:8" ht="18" customHeight="1" thickBot="1" x14ac:dyDescent="0.25">
      <c r="A180" s="395"/>
      <c r="B180" s="486"/>
      <c r="C180" s="14" t="s">
        <v>31</v>
      </c>
      <c r="D180" s="111">
        <f>SUM(D178:D179)</f>
        <v>0</v>
      </c>
      <c r="E180" s="112">
        <f>SUM(E178:E179)</f>
        <v>0</v>
      </c>
      <c r="F180" s="498"/>
      <c r="G180" s="457"/>
      <c r="H180" s="457"/>
    </row>
    <row r="181" spans="1:8" ht="18" customHeight="1" x14ac:dyDescent="0.2">
      <c r="A181" s="395"/>
      <c r="B181" s="487" t="s">
        <v>145</v>
      </c>
      <c r="C181" s="8" t="s">
        <v>28</v>
      </c>
      <c r="D181" s="9"/>
      <c r="E181" s="10"/>
      <c r="F181" s="496">
        <v>1</v>
      </c>
      <c r="G181" s="450">
        <f>D183*F181*5</f>
        <v>0</v>
      </c>
      <c r="H181" s="450">
        <f>E183*F181*5</f>
        <v>0</v>
      </c>
    </row>
    <row r="182" spans="1:8" ht="18" customHeight="1" x14ac:dyDescent="0.2">
      <c r="A182" s="395"/>
      <c r="B182" s="488"/>
      <c r="C182" s="11" t="s">
        <v>30</v>
      </c>
      <c r="D182" s="12"/>
      <c r="E182" s="13"/>
      <c r="F182" s="497"/>
      <c r="G182" s="456"/>
      <c r="H182" s="456"/>
    </row>
    <row r="183" spans="1:8" ht="18" customHeight="1" thickBot="1" x14ac:dyDescent="0.25">
      <c r="A183" s="396"/>
      <c r="B183" s="489"/>
      <c r="C183" s="14" t="s">
        <v>31</v>
      </c>
      <c r="D183" s="111">
        <f>SUM(D181:D182)</f>
        <v>0</v>
      </c>
      <c r="E183" s="112">
        <f>SUM(E181:E182)</f>
        <v>0</v>
      </c>
      <c r="F183" s="498"/>
      <c r="G183" s="457"/>
      <c r="H183" s="457"/>
    </row>
    <row r="184" spans="1:8" ht="18" customHeight="1" x14ac:dyDescent="0.2">
      <c r="A184" s="394" t="s">
        <v>25</v>
      </c>
      <c r="B184" s="484" t="s">
        <v>2</v>
      </c>
      <c r="C184" s="8" t="s">
        <v>28</v>
      </c>
      <c r="D184" s="9"/>
      <c r="E184" s="10"/>
      <c r="F184" s="496">
        <v>3</v>
      </c>
      <c r="G184" s="450">
        <f>D186*F184*5</f>
        <v>0</v>
      </c>
      <c r="H184" s="450">
        <f>E186*F184*5</f>
        <v>0</v>
      </c>
    </row>
    <row r="185" spans="1:8" ht="18" customHeight="1" x14ac:dyDescent="0.2">
      <c r="A185" s="395"/>
      <c r="B185" s="485"/>
      <c r="C185" s="11" t="s">
        <v>30</v>
      </c>
      <c r="D185" s="12"/>
      <c r="E185" s="13"/>
      <c r="F185" s="497"/>
      <c r="G185" s="456"/>
      <c r="H185" s="456"/>
    </row>
    <row r="186" spans="1:8" ht="18" customHeight="1" thickBot="1" x14ac:dyDescent="0.25">
      <c r="A186" s="395"/>
      <c r="B186" s="486"/>
      <c r="C186" s="14" t="s">
        <v>31</v>
      </c>
      <c r="D186" s="111">
        <f>SUM(D184:D185)</f>
        <v>0</v>
      </c>
      <c r="E186" s="112">
        <f>SUM(E184:E185)</f>
        <v>0</v>
      </c>
      <c r="F186" s="498"/>
      <c r="G186" s="457"/>
      <c r="H186" s="457"/>
    </row>
    <row r="187" spans="1:8" ht="18" customHeight="1" x14ac:dyDescent="0.2">
      <c r="A187" s="395"/>
      <c r="B187" s="484" t="s">
        <v>5</v>
      </c>
      <c r="C187" s="8" t="s">
        <v>28</v>
      </c>
      <c r="D187" s="9"/>
      <c r="E187" s="10"/>
      <c r="F187" s="496">
        <v>137</v>
      </c>
      <c r="G187" s="450">
        <f>D189*F187*5</f>
        <v>0</v>
      </c>
      <c r="H187" s="450">
        <f>E189*F187*5</f>
        <v>0</v>
      </c>
    </row>
    <row r="188" spans="1:8" ht="18" customHeight="1" x14ac:dyDescent="0.2">
      <c r="A188" s="395"/>
      <c r="B188" s="485"/>
      <c r="C188" s="11" t="s">
        <v>30</v>
      </c>
      <c r="D188" s="12"/>
      <c r="E188" s="13"/>
      <c r="F188" s="497"/>
      <c r="G188" s="456"/>
      <c r="H188" s="456"/>
    </row>
    <row r="189" spans="1:8" ht="18" customHeight="1" thickBot="1" x14ac:dyDescent="0.25">
      <c r="A189" s="395"/>
      <c r="B189" s="486"/>
      <c r="C189" s="14" t="s">
        <v>31</v>
      </c>
      <c r="D189" s="111">
        <f>SUM(D187:D188)</f>
        <v>0</v>
      </c>
      <c r="E189" s="112">
        <f>SUM(E187:E188)</f>
        <v>0</v>
      </c>
      <c r="F189" s="498"/>
      <c r="G189" s="457"/>
      <c r="H189" s="457"/>
    </row>
    <row r="190" spans="1:8" ht="18" customHeight="1" x14ac:dyDescent="0.2">
      <c r="A190" s="395"/>
      <c r="B190" s="484" t="s">
        <v>8</v>
      </c>
      <c r="C190" s="8" t="s">
        <v>28</v>
      </c>
      <c r="D190" s="9"/>
      <c r="E190" s="10"/>
      <c r="F190" s="496">
        <v>51</v>
      </c>
      <c r="G190" s="450">
        <f>D192*F190*5</f>
        <v>0</v>
      </c>
      <c r="H190" s="450">
        <f>E192*F190*5</f>
        <v>0</v>
      </c>
    </row>
    <row r="191" spans="1:8" ht="18" customHeight="1" x14ac:dyDescent="0.2">
      <c r="A191" s="395"/>
      <c r="B191" s="485"/>
      <c r="C191" s="11" t="s">
        <v>30</v>
      </c>
      <c r="D191" s="12"/>
      <c r="E191" s="13"/>
      <c r="F191" s="497"/>
      <c r="G191" s="456"/>
      <c r="H191" s="456"/>
    </row>
    <row r="192" spans="1:8" ht="18" customHeight="1" thickBot="1" x14ac:dyDescent="0.25">
      <c r="A192" s="395"/>
      <c r="B192" s="486"/>
      <c r="C192" s="14" t="s">
        <v>31</v>
      </c>
      <c r="D192" s="111">
        <f>SUM(D190:D191)</f>
        <v>0</v>
      </c>
      <c r="E192" s="112">
        <f>SUM(E190:E191)</f>
        <v>0</v>
      </c>
      <c r="F192" s="498"/>
      <c r="G192" s="457"/>
      <c r="H192" s="457"/>
    </row>
    <row r="193" spans="1:8" ht="18" customHeight="1" x14ac:dyDescent="0.2">
      <c r="A193" s="395"/>
      <c r="B193" s="484" t="s">
        <v>18</v>
      </c>
      <c r="C193" s="8" t="s">
        <v>28</v>
      </c>
      <c r="D193" s="9"/>
      <c r="E193" s="10"/>
      <c r="F193" s="588">
        <v>69</v>
      </c>
      <c r="G193" s="450">
        <f>((D195/12)*6*F193*5)+((D195/12)*6*(F193-F196)*5)</f>
        <v>0</v>
      </c>
      <c r="H193" s="450">
        <f>((E195/12)*6*F193*5)+((E195/12)*6*(F193-F196)*5)</f>
        <v>0</v>
      </c>
    </row>
    <row r="194" spans="1:8" ht="18" customHeight="1" x14ac:dyDescent="0.2">
      <c r="A194" s="395"/>
      <c r="B194" s="485"/>
      <c r="C194" s="11" t="s">
        <v>30</v>
      </c>
      <c r="D194" s="12"/>
      <c r="E194" s="13"/>
      <c r="F194" s="589"/>
      <c r="G194" s="456"/>
      <c r="H194" s="456"/>
    </row>
    <row r="195" spans="1:8" ht="18" customHeight="1" thickBot="1" x14ac:dyDescent="0.25">
      <c r="A195" s="395"/>
      <c r="B195" s="486"/>
      <c r="C195" s="14" t="s">
        <v>31</v>
      </c>
      <c r="D195" s="111">
        <f>SUM(D193:D194)</f>
        <v>0</v>
      </c>
      <c r="E195" s="112">
        <f>SUM(E193:E194)</f>
        <v>0</v>
      </c>
      <c r="F195" s="590"/>
      <c r="G195" s="457"/>
      <c r="H195" s="457"/>
    </row>
    <row r="196" spans="1:8" ht="18" customHeight="1" x14ac:dyDescent="0.2">
      <c r="A196" s="395"/>
      <c r="B196" s="487" t="s">
        <v>145</v>
      </c>
      <c r="C196" s="8" t="s">
        <v>28</v>
      </c>
      <c r="D196" s="9"/>
      <c r="E196" s="10"/>
      <c r="F196" s="588">
        <v>15</v>
      </c>
      <c r="G196" s="450">
        <f>D198/12*6*F196*5</f>
        <v>0</v>
      </c>
      <c r="H196" s="450">
        <f>E198/12*6*F196*5</f>
        <v>0</v>
      </c>
    </row>
    <row r="197" spans="1:8" ht="18" customHeight="1" x14ac:dyDescent="0.2">
      <c r="A197" s="395"/>
      <c r="B197" s="488"/>
      <c r="C197" s="11" t="s">
        <v>30</v>
      </c>
      <c r="D197" s="12"/>
      <c r="E197" s="13"/>
      <c r="F197" s="589"/>
      <c r="G197" s="456"/>
      <c r="H197" s="456"/>
    </row>
    <row r="198" spans="1:8" ht="18" customHeight="1" thickBot="1" x14ac:dyDescent="0.25">
      <c r="A198" s="396"/>
      <c r="B198" s="489"/>
      <c r="C198" s="14" t="s">
        <v>31</v>
      </c>
      <c r="D198" s="111">
        <f>SUM(D196:D197)</f>
        <v>0</v>
      </c>
      <c r="E198" s="112">
        <f>SUM(E196:E197)</f>
        <v>0</v>
      </c>
      <c r="F198" s="590"/>
      <c r="G198" s="457"/>
      <c r="H198" s="457"/>
    </row>
    <row r="199" spans="1:8" ht="18" customHeight="1" x14ac:dyDescent="0.2">
      <c r="A199" s="394" t="s">
        <v>26</v>
      </c>
      <c r="B199" s="484" t="s">
        <v>5</v>
      </c>
      <c r="C199" s="8" t="s">
        <v>28</v>
      </c>
      <c r="D199" s="9"/>
      <c r="E199" s="10"/>
      <c r="F199" s="496">
        <v>39</v>
      </c>
      <c r="G199" s="450">
        <f>D201*F199*5</f>
        <v>0</v>
      </c>
      <c r="H199" s="450">
        <f>E201*F199*5</f>
        <v>0</v>
      </c>
    </row>
    <row r="200" spans="1:8" ht="18" customHeight="1" x14ac:dyDescent="0.2">
      <c r="A200" s="395"/>
      <c r="B200" s="485"/>
      <c r="C200" s="11" t="s">
        <v>30</v>
      </c>
      <c r="D200" s="12"/>
      <c r="E200" s="13"/>
      <c r="F200" s="497"/>
      <c r="G200" s="456"/>
      <c r="H200" s="456"/>
    </row>
    <row r="201" spans="1:8" ht="18" customHeight="1" thickBot="1" x14ac:dyDescent="0.25">
      <c r="A201" s="395"/>
      <c r="B201" s="486"/>
      <c r="C201" s="14" t="s">
        <v>31</v>
      </c>
      <c r="D201" s="111">
        <f>SUM(D199:D200)</f>
        <v>0</v>
      </c>
      <c r="E201" s="112">
        <f>SUM(E199:E200)</f>
        <v>0</v>
      </c>
      <c r="F201" s="498"/>
      <c r="G201" s="457"/>
      <c r="H201" s="457"/>
    </row>
    <row r="202" spans="1:8" ht="18" customHeight="1" x14ac:dyDescent="0.2">
      <c r="A202" s="395"/>
      <c r="B202" s="484" t="s">
        <v>8</v>
      </c>
      <c r="C202" s="8" t="s">
        <v>28</v>
      </c>
      <c r="D202" s="9"/>
      <c r="E202" s="10"/>
      <c r="F202" s="496">
        <v>8</v>
      </c>
      <c r="G202" s="450">
        <f>D204*F202*5</f>
        <v>0</v>
      </c>
      <c r="H202" s="450">
        <f>E204*F202*5</f>
        <v>0</v>
      </c>
    </row>
    <row r="203" spans="1:8" ht="18" customHeight="1" x14ac:dyDescent="0.2">
      <c r="A203" s="395"/>
      <c r="B203" s="485"/>
      <c r="C203" s="11" t="s">
        <v>30</v>
      </c>
      <c r="D203" s="12"/>
      <c r="E203" s="13"/>
      <c r="F203" s="497"/>
      <c r="G203" s="456"/>
      <c r="H203" s="456"/>
    </row>
    <row r="204" spans="1:8" ht="18" customHeight="1" thickBot="1" x14ac:dyDescent="0.25">
      <c r="A204" s="395"/>
      <c r="B204" s="486"/>
      <c r="C204" s="14" t="s">
        <v>31</v>
      </c>
      <c r="D204" s="111">
        <f>SUM(D202:D203)</f>
        <v>0</v>
      </c>
      <c r="E204" s="112">
        <f>SUM(E202:E203)</f>
        <v>0</v>
      </c>
      <c r="F204" s="498"/>
      <c r="G204" s="457"/>
      <c r="H204" s="457"/>
    </row>
    <row r="205" spans="1:8" ht="18" customHeight="1" x14ac:dyDescent="0.2">
      <c r="A205" s="395"/>
      <c r="B205" s="484" t="s">
        <v>18</v>
      </c>
      <c r="C205" s="8" t="s">
        <v>28</v>
      </c>
      <c r="D205" s="9"/>
      <c r="E205" s="10"/>
      <c r="F205" s="496">
        <v>19</v>
      </c>
      <c r="G205" s="450">
        <f>((D207/12)*6*F205*5)+((D207/12)*6*(F205-F208)*5)</f>
        <v>0</v>
      </c>
      <c r="H205" s="450">
        <f>((E207/12)*6*F205*5)+((E207/12)*6*(F205-F208)*5)</f>
        <v>0</v>
      </c>
    </row>
    <row r="206" spans="1:8" ht="18" customHeight="1" x14ac:dyDescent="0.2">
      <c r="A206" s="395"/>
      <c r="B206" s="485"/>
      <c r="C206" s="11" t="s">
        <v>30</v>
      </c>
      <c r="D206" s="12"/>
      <c r="E206" s="13"/>
      <c r="F206" s="497"/>
      <c r="G206" s="451"/>
      <c r="H206" s="451"/>
    </row>
    <row r="207" spans="1:8" ht="18" customHeight="1" thickBot="1" x14ac:dyDescent="0.25">
      <c r="A207" s="395"/>
      <c r="B207" s="486"/>
      <c r="C207" s="14" t="s">
        <v>31</v>
      </c>
      <c r="D207" s="111">
        <f>SUM(D205:D206)</f>
        <v>0</v>
      </c>
      <c r="E207" s="112">
        <f>SUM(E205:E206)</f>
        <v>0</v>
      </c>
      <c r="F207" s="498"/>
      <c r="G207" s="452"/>
      <c r="H207" s="452"/>
    </row>
    <row r="208" spans="1:8" ht="18" customHeight="1" x14ac:dyDescent="0.2">
      <c r="A208" s="395"/>
      <c r="B208" s="487" t="s">
        <v>145</v>
      </c>
      <c r="C208" s="8" t="s">
        <v>28</v>
      </c>
      <c r="D208" s="9"/>
      <c r="E208" s="10"/>
      <c r="F208" s="490">
        <v>6</v>
      </c>
      <c r="G208" s="450">
        <f>D210/12*6*F208*5</f>
        <v>0</v>
      </c>
      <c r="H208" s="450">
        <f>E210/12*6*F208*5</f>
        <v>0</v>
      </c>
    </row>
    <row r="209" spans="1:8" ht="18" customHeight="1" x14ac:dyDescent="0.2">
      <c r="A209" s="395"/>
      <c r="B209" s="488"/>
      <c r="C209" s="11" t="s">
        <v>30</v>
      </c>
      <c r="D209" s="12"/>
      <c r="E209" s="13"/>
      <c r="F209" s="491"/>
      <c r="G209" s="456"/>
      <c r="H209" s="456"/>
    </row>
    <row r="210" spans="1:8" ht="18" customHeight="1" thickBot="1" x14ac:dyDescent="0.25">
      <c r="A210" s="396"/>
      <c r="B210" s="489"/>
      <c r="C210" s="14" t="s">
        <v>31</v>
      </c>
      <c r="D210" s="111">
        <f>SUM(D208:D209)</f>
        <v>0</v>
      </c>
      <c r="E210" s="112">
        <f>SUM(E208:E209)</f>
        <v>0</v>
      </c>
      <c r="F210" s="492"/>
      <c r="G210" s="457"/>
      <c r="H210" s="457"/>
    </row>
    <row r="211" spans="1:8" ht="18" customHeight="1" x14ac:dyDescent="0.2">
      <c r="A211" s="394" t="s">
        <v>27</v>
      </c>
      <c r="B211" s="484" t="s">
        <v>5</v>
      </c>
      <c r="C211" s="8" t="s">
        <v>28</v>
      </c>
      <c r="D211" s="9"/>
      <c r="E211" s="10"/>
      <c r="F211" s="496">
        <v>414</v>
      </c>
      <c r="G211" s="450">
        <f>D213*F211*5</f>
        <v>0</v>
      </c>
      <c r="H211" s="450">
        <f>E213*F211*5</f>
        <v>0</v>
      </c>
    </row>
    <row r="212" spans="1:8" ht="18" customHeight="1" x14ac:dyDescent="0.2">
      <c r="A212" s="395"/>
      <c r="B212" s="485"/>
      <c r="C212" s="11" t="s">
        <v>30</v>
      </c>
      <c r="D212" s="12"/>
      <c r="E212" s="13"/>
      <c r="F212" s="497"/>
      <c r="G212" s="456"/>
      <c r="H212" s="456"/>
    </row>
    <row r="213" spans="1:8" ht="18" customHeight="1" thickBot="1" x14ac:dyDescent="0.25">
      <c r="A213" s="395"/>
      <c r="B213" s="486"/>
      <c r="C213" s="14" t="s">
        <v>31</v>
      </c>
      <c r="D213" s="111">
        <f>SUM(D211:D212)</f>
        <v>0</v>
      </c>
      <c r="E213" s="112">
        <f>SUM(E211:E212)</f>
        <v>0</v>
      </c>
      <c r="F213" s="498"/>
      <c r="G213" s="457"/>
      <c r="H213" s="457"/>
    </row>
    <row r="214" spans="1:8" ht="18" customHeight="1" x14ac:dyDescent="0.2">
      <c r="A214" s="395"/>
      <c r="B214" s="484" t="s">
        <v>8</v>
      </c>
      <c r="C214" s="8" t="s">
        <v>28</v>
      </c>
      <c r="D214" s="9"/>
      <c r="E214" s="10"/>
      <c r="F214" s="496">
        <v>26</v>
      </c>
      <c r="G214" s="450">
        <f>D216*F214*5</f>
        <v>0</v>
      </c>
      <c r="H214" s="450">
        <f>E216*F214*5</f>
        <v>0</v>
      </c>
    </row>
    <row r="215" spans="1:8" ht="18" customHeight="1" x14ac:dyDescent="0.2">
      <c r="A215" s="395"/>
      <c r="B215" s="485"/>
      <c r="C215" s="11" t="s">
        <v>30</v>
      </c>
      <c r="D215" s="12"/>
      <c r="E215" s="13"/>
      <c r="F215" s="497"/>
      <c r="G215" s="456"/>
      <c r="H215" s="456"/>
    </row>
    <row r="216" spans="1:8" ht="18" customHeight="1" thickBot="1" x14ac:dyDescent="0.25">
      <c r="A216" s="395"/>
      <c r="B216" s="486"/>
      <c r="C216" s="14" t="s">
        <v>31</v>
      </c>
      <c r="D216" s="111">
        <f>SUM(D214:D215)</f>
        <v>0</v>
      </c>
      <c r="E216" s="112">
        <f>SUM(E214:E215)</f>
        <v>0</v>
      </c>
      <c r="F216" s="498"/>
      <c r="G216" s="457"/>
      <c r="H216" s="457"/>
    </row>
    <row r="217" spans="1:8" ht="18" customHeight="1" x14ac:dyDescent="0.2">
      <c r="A217" s="395"/>
      <c r="B217" s="484" t="s">
        <v>18</v>
      </c>
      <c r="C217" s="8" t="s">
        <v>28</v>
      </c>
      <c r="D217" s="9"/>
      <c r="E217" s="10"/>
      <c r="F217" s="591">
        <v>28</v>
      </c>
      <c r="G217" s="450">
        <f>((D219/12)*6*F217*5)+((D219/12)*6*(F217-F220)*5)</f>
        <v>0</v>
      </c>
      <c r="H217" s="450">
        <f>((E219/12)*6*F217*5)+((E219/12)*6*(F217-F220)*5)</f>
        <v>0</v>
      </c>
    </row>
    <row r="218" spans="1:8" ht="18" customHeight="1" x14ac:dyDescent="0.2">
      <c r="A218" s="395"/>
      <c r="B218" s="485"/>
      <c r="C218" s="11" t="s">
        <v>30</v>
      </c>
      <c r="D218" s="12"/>
      <c r="E218" s="13"/>
      <c r="F218" s="592"/>
      <c r="G218" s="456"/>
      <c r="H218" s="451"/>
    </row>
    <row r="219" spans="1:8" ht="18" customHeight="1" thickBot="1" x14ac:dyDescent="0.25">
      <c r="A219" s="395"/>
      <c r="B219" s="486"/>
      <c r="C219" s="14" t="s">
        <v>31</v>
      </c>
      <c r="D219" s="111">
        <f>SUM(D217:D218)</f>
        <v>0</v>
      </c>
      <c r="E219" s="112">
        <f>SUM(E217:E218)</f>
        <v>0</v>
      </c>
      <c r="F219" s="593"/>
      <c r="G219" s="457"/>
      <c r="H219" s="452"/>
    </row>
    <row r="220" spans="1:8" ht="18" customHeight="1" x14ac:dyDescent="0.2">
      <c r="A220" s="395"/>
      <c r="B220" s="487" t="s">
        <v>145</v>
      </c>
      <c r="C220" s="8" t="s">
        <v>28</v>
      </c>
      <c r="D220" s="9"/>
      <c r="E220" s="10"/>
      <c r="F220" s="591">
        <v>6</v>
      </c>
      <c r="G220" s="450">
        <f>D222/12*6*F220*5</f>
        <v>0</v>
      </c>
      <c r="H220" s="450">
        <f>E222/12*6*F220*5</f>
        <v>0</v>
      </c>
    </row>
    <row r="221" spans="1:8" ht="18" customHeight="1" x14ac:dyDescent="0.2">
      <c r="A221" s="395"/>
      <c r="B221" s="488"/>
      <c r="C221" s="11" t="s">
        <v>30</v>
      </c>
      <c r="D221" s="12"/>
      <c r="E221" s="13"/>
      <c r="F221" s="592"/>
      <c r="G221" s="456"/>
      <c r="H221" s="456"/>
    </row>
    <row r="222" spans="1:8" ht="18" customHeight="1" thickBot="1" x14ac:dyDescent="0.25">
      <c r="A222" s="396"/>
      <c r="B222" s="489"/>
      <c r="C222" s="14" t="s">
        <v>31</v>
      </c>
      <c r="D222" s="111">
        <f>SUM(D220:D221)</f>
        <v>0</v>
      </c>
      <c r="E222" s="112">
        <f>SUM(E220:E221)</f>
        <v>0</v>
      </c>
      <c r="F222" s="593"/>
      <c r="G222" s="457"/>
      <c r="H222" s="457"/>
    </row>
    <row r="223" spans="1:8" ht="20.100000000000001" customHeight="1" thickBot="1" x14ac:dyDescent="0.25">
      <c r="A223" s="525" t="s">
        <v>379</v>
      </c>
      <c r="B223" s="525"/>
      <c r="C223" s="525"/>
      <c r="D223" s="525"/>
      <c r="E223" s="525"/>
      <c r="F223" s="525"/>
      <c r="G223" s="130">
        <f>SUM(G172:G222)</f>
        <v>0</v>
      </c>
      <c r="H223" s="144">
        <f>SUM(H172:H222)</f>
        <v>0</v>
      </c>
    </row>
    <row r="224" spans="1:8" ht="7.5" customHeight="1" x14ac:dyDescent="0.2">
      <c r="A224" s="17"/>
      <c r="B224" s="17"/>
      <c r="C224" s="17"/>
      <c r="D224" s="17"/>
      <c r="E224" s="17"/>
      <c r="F224" s="17"/>
      <c r="G224" s="132"/>
      <c r="H224" s="132"/>
    </row>
    <row r="225" spans="1:8" ht="12.6" customHeight="1" x14ac:dyDescent="0.2">
      <c r="A225" s="461" t="s">
        <v>148</v>
      </c>
      <c r="B225" s="461"/>
      <c r="C225" s="461"/>
      <c r="D225" s="461"/>
      <c r="E225" s="461"/>
      <c r="F225" s="461"/>
      <c r="G225" s="461"/>
      <c r="H225" s="106"/>
    </row>
    <row r="226" spans="1:8" x14ac:dyDescent="0.2">
      <c r="A226" s="461" t="s">
        <v>149</v>
      </c>
      <c r="B226" s="461"/>
      <c r="C226" s="461"/>
      <c r="D226" s="461"/>
      <c r="E226" s="461"/>
      <c r="F226" s="461"/>
      <c r="G226" s="461"/>
      <c r="H226" s="106"/>
    </row>
    <row r="227" spans="1:8" x14ac:dyDescent="0.2">
      <c r="A227" s="461" t="s">
        <v>147</v>
      </c>
      <c r="B227" s="461"/>
      <c r="C227" s="461"/>
      <c r="D227" s="461"/>
      <c r="E227" s="461"/>
      <c r="F227" s="461"/>
      <c r="G227" s="461"/>
      <c r="H227" s="461"/>
    </row>
    <row r="228" spans="1:8" ht="33" customHeight="1" x14ac:dyDescent="0.2">
      <c r="A228" s="92"/>
      <c r="B228" s="92"/>
      <c r="C228" s="23"/>
      <c r="D228" s="145"/>
      <c r="E228" s="145"/>
      <c r="F228" s="146"/>
      <c r="G228" s="147"/>
      <c r="H228" s="147"/>
    </row>
    <row r="229" spans="1:8" s="332" customFormat="1" ht="17.25" customHeight="1" x14ac:dyDescent="0.2">
      <c r="A229" s="546" t="s">
        <v>384</v>
      </c>
      <c r="B229" s="546"/>
      <c r="C229" s="546"/>
      <c r="D229" s="546"/>
      <c r="E229" s="546"/>
      <c r="F229" s="546"/>
      <c r="G229" s="546"/>
      <c r="H229" s="147"/>
    </row>
    <row r="230" spans="1:8" ht="42.75" customHeight="1" thickBot="1" x14ac:dyDescent="0.25">
      <c r="A230" s="618" t="s">
        <v>385</v>
      </c>
      <c r="B230" s="618"/>
      <c r="C230" s="618"/>
      <c r="D230" s="618"/>
      <c r="E230" s="618"/>
      <c r="F230" s="618"/>
      <c r="G230" s="618"/>
      <c r="H230" s="43"/>
    </row>
    <row r="231" spans="1:8" ht="15.75" customHeight="1" thickBot="1" x14ac:dyDescent="0.25">
      <c r="A231" s="427" t="s">
        <v>60</v>
      </c>
      <c r="B231" s="355" t="s">
        <v>1</v>
      </c>
      <c r="C231" s="601" t="s">
        <v>329</v>
      </c>
      <c r="D231" s="602"/>
      <c r="E231" s="362" t="s">
        <v>46</v>
      </c>
      <c r="F231" s="78" t="s">
        <v>84</v>
      </c>
      <c r="G231" s="78" t="s">
        <v>88</v>
      </c>
      <c r="H231" s="103"/>
    </row>
    <row r="232" spans="1:8" ht="15.75" customHeight="1" thickBot="1" x14ac:dyDescent="0.25">
      <c r="A232" s="543"/>
      <c r="B232" s="483"/>
      <c r="C232" s="41" t="s">
        <v>32</v>
      </c>
      <c r="D232" s="42" t="s">
        <v>33</v>
      </c>
      <c r="E232" s="363"/>
      <c r="F232" s="379" t="s">
        <v>152</v>
      </c>
      <c r="G232" s="380"/>
      <c r="H232" s="103"/>
    </row>
    <row r="233" spans="1:8" ht="20.100000000000001" customHeight="1" x14ac:dyDescent="0.2">
      <c r="A233" s="394" t="s">
        <v>55</v>
      </c>
      <c r="B233" s="34" t="s">
        <v>5</v>
      </c>
      <c r="C233" s="54"/>
      <c r="D233" s="55"/>
      <c r="E233" s="148">
        <v>5</v>
      </c>
      <c r="F233" s="149">
        <f>C233*E233*5</f>
        <v>0</v>
      </c>
      <c r="G233" s="150">
        <f>D233*E233*5</f>
        <v>0</v>
      </c>
      <c r="H233" s="103"/>
    </row>
    <row r="234" spans="1:8" ht="20.100000000000001" customHeight="1" x14ac:dyDescent="0.2">
      <c r="A234" s="395"/>
      <c r="B234" s="35" t="s">
        <v>8</v>
      </c>
      <c r="C234" s="56"/>
      <c r="D234" s="57"/>
      <c r="E234" s="151">
        <v>1</v>
      </c>
      <c r="F234" s="152">
        <f t="shared" ref="F234:F250" si="4">C234*E234*5</f>
        <v>0</v>
      </c>
      <c r="G234" s="153">
        <f t="shared" ref="G234:G250" si="5">D234*E234*5</f>
        <v>0</v>
      </c>
      <c r="H234" s="103"/>
    </row>
    <row r="235" spans="1:8" ht="20.100000000000001" customHeight="1" thickBot="1" x14ac:dyDescent="0.25">
      <c r="A235" s="395"/>
      <c r="B235" s="37" t="s">
        <v>18</v>
      </c>
      <c r="C235" s="56"/>
      <c r="D235" s="57"/>
      <c r="E235" s="151">
        <v>1</v>
      </c>
      <c r="F235" s="154">
        <f t="shared" si="4"/>
        <v>0</v>
      </c>
      <c r="G235" s="155">
        <f t="shared" si="5"/>
        <v>0</v>
      </c>
      <c r="H235" s="103"/>
    </row>
    <row r="236" spans="1:8" ht="20.100000000000001" customHeight="1" x14ac:dyDescent="0.2">
      <c r="A236" s="394" t="s">
        <v>56</v>
      </c>
      <c r="B236" s="34" t="s">
        <v>5</v>
      </c>
      <c r="C236" s="54"/>
      <c r="D236" s="55"/>
      <c r="E236" s="148">
        <v>24</v>
      </c>
      <c r="F236" s="149">
        <f t="shared" si="4"/>
        <v>0</v>
      </c>
      <c r="G236" s="150">
        <f t="shared" si="5"/>
        <v>0</v>
      </c>
      <c r="H236" s="103"/>
    </row>
    <row r="237" spans="1:8" ht="20.100000000000001" customHeight="1" x14ac:dyDescent="0.2">
      <c r="A237" s="395"/>
      <c r="B237" s="35" t="s">
        <v>8</v>
      </c>
      <c r="C237" s="56"/>
      <c r="D237" s="57"/>
      <c r="E237" s="151">
        <v>50</v>
      </c>
      <c r="F237" s="152">
        <f t="shared" si="4"/>
        <v>0</v>
      </c>
      <c r="G237" s="153">
        <f t="shared" si="5"/>
        <v>0</v>
      </c>
      <c r="H237" s="103"/>
    </row>
    <row r="238" spans="1:8" ht="20.100000000000001" customHeight="1" x14ac:dyDescent="0.2">
      <c r="A238" s="395"/>
      <c r="B238" s="35" t="s">
        <v>18</v>
      </c>
      <c r="C238" s="56"/>
      <c r="D238" s="57"/>
      <c r="E238" s="151">
        <v>463</v>
      </c>
      <c r="F238" s="152">
        <f>((C238/12)*6*E238*5)+((C238/12)*6*(E238-E239)*5)</f>
        <v>0</v>
      </c>
      <c r="G238" s="153">
        <f>((D238/12)*6*E238*5)+((D238/12)*6*(E238-E239)*5)</f>
        <v>0</v>
      </c>
      <c r="H238" s="103"/>
    </row>
    <row r="239" spans="1:8" ht="20.100000000000001" customHeight="1" thickBot="1" x14ac:dyDescent="0.25">
      <c r="A239" s="396"/>
      <c r="B239" s="37" t="s">
        <v>145</v>
      </c>
      <c r="C239" s="293"/>
      <c r="D239" s="294"/>
      <c r="E239" s="156">
        <v>183</v>
      </c>
      <c r="F239" s="154">
        <f>C239/12*6*E239*5</f>
        <v>0</v>
      </c>
      <c r="G239" s="155">
        <f>D239/12*6*E239*5</f>
        <v>0</v>
      </c>
      <c r="H239" s="103"/>
    </row>
    <row r="240" spans="1:8" ht="20.100000000000001" customHeight="1" x14ac:dyDescent="0.2">
      <c r="A240" s="394" t="s">
        <v>57</v>
      </c>
      <c r="B240" s="34" t="s">
        <v>5</v>
      </c>
      <c r="C240" s="58"/>
      <c r="D240" s="59"/>
      <c r="E240" s="148">
        <v>13</v>
      </c>
      <c r="F240" s="149">
        <f>C240*E240*5</f>
        <v>0</v>
      </c>
      <c r="G240" s="150">
        <f>D240*E240*5</f>
        <v>0</v>
      </c>
      <c r="H240" s="103"/>
    </row>
    <row r="241" spans="1:8" ht="20.100000000000001" customHeight="1" x14ac:dyDescent="0.2">
      <c r="A241" s="395"/>
      <c r="B241" s="35" t="s">
        <v>8</v>
      </c>
      <c r="C241" s="60"/>
      <c r="D241" s="61"/>
      <c r="E241" s="151">
        <v>5</v>
      </c>
      <c r="F241" s="152">
        <f>C241*E241*5</f>
        <v>0</v>
      </c>
      <c r="G241" s="153">
        <f>D241*E241*5</f>
        <v>0</v>
      </c>
      <c r="H241" s="103"/>
    </row>
    <row r="242" spans="1:8" ht="20.100000000000001" customHeight="1" thickBot="1" x14ac:dyDescent="0.25">
      <c r="A242" s="396"/>
      <c r="B242" s="37" t="s">
        <v>18</v>
      </c>
      <c r="C242" s="293"/>
      <c r="D242" s="294"/>
      <c r="E242" s="156">
        <v>1</v>
      </c>
      <c r="F242" s="154">
        <f t="shared" si="4"/>
        <v>0</v>
      </c>
      <c r="G242" s="155">
        <f t="shared" si="5"/>
        <v>0</v>
      </c>
      <c r="H242" s="103"/>
    </row>
    <row r="243" spans="1:8" ht="20.100000000000001" customHeight="1" x14ac:dyDescent="0.2">
      <c r="A243" s="394" t="s">
        <v>58</v>
      </c>
      <c r="B243" s="39" t="s">
        <v>5</v>
      </c>
      <c r="C243" s="58"/>
      <c r="D243" s="59"/>
      <c r="E243" s="148">
        <v>12</v>
      </c>
      <c r="F243" s="149">
        <f t="shared" si="4"/>
        <v>0</v>
      </c>
      <c r="G243" s="150">
        <f t="shared" si="5"/>
        <v>0</v>
      </c>
      <c r="H243" s="103"/>
    </row>
    <row r="244" spans="1:8" ht="20.100000000000001" customHeight="1" x14ac:dyDescent="0.2">
      <c r="A244" s="395"/>
      <c r="B244" s="36" t="s">
        <v>8</v>
      </c>
      <c r="C244" s="60"/>
      <c r="D244" s="61"/>
      <c r="E244" s="151">
        <v>5</v>
      </c>
      <c r="F244" s="152">
        <f t="shared" si="4"/>
        <v>0</v>
      </c>
      <c r="G244" s="153">
        <f t="shared" si="5"/>
        <v>0</v>
      </c>
      <c r="H244" s="103"/>
    </row>
    <row r="245" spans="1:8" ht="20.100000000000001" customHeight="1" x14ac:dyDescent="0.2">
      <c r="A245" s="395"/>
      <c r="B245" s="36" t="s">
        <v>18</v>
      </c>
      <c r="C245" s="60"/>
      <c r="D245" s="61"/>
      <c r="E245" s="151">
        <v>8</v>
      </c>
      <c r="F245" s="152">
        <f>((C245/12)*6*E245*5)+((C245/12)*6*(E245-E246)*5)</f>
        <v>0</v>
      </c>
      <c r="G245" s="153">
        <f>((D245/12)*6*E245*5)+((D245/12)*6*(E245-E246)*5)</f>
        <v>0</v>
      </c>
      <c r="H245" s="103"/>
    </row>
    <row r="246" spans="1:8" ht="20.100000000000001" customHeight="1" thickBot="1" x14ac:dyDescent="0.25">
      <c r="A246" s="396"/>
      <c r="B246" s="40" t="s">
        <v>145</v>
      </c>
      <c r="C246" s="293"/>
      <c r="D246" s="294"/>
      <c r="E246" s="156">
        <v>3</v>
      </c>
      <c r="F246" s="154">
        <f>C246/12*6*E246*5</f>
        <v>0</v>
      </c>
      <c r="G246" s="155">
        <f>D246/12*6*E246*5</f>
        <v>0</v>
      </c>
      <c r="H246" s="103"/>
    </row>
    <row r="247" spans="1:8" ht="20.100000000000001" customHeight="1" thickBot="1" x14ac:dyDescent="0.25">
      <c r="A247" s="554" t="s">
        <v>59</v>
      </c>
      <c r="B247" s="38" t="s">
        <v>5</v>
      </c>
      <c r="C247" s="58"/>
      <c r="D247" s="59"/>
      <c r="E247" s="148">
        <v>4</v>
      </c>
      <c r="F247" s="149">
        <f t="shared" si="4"/>
        <v>0</v>
      </c>
      <c r="G247" s="150">
        <f t="shared" si="5"/>
        <v>0</v>
      </c>
      <c r="H247" s="103"/>
    </row>
    <row r="248" spans="1:8" ht="20.100000000000001" customHeight="1" thickBot="1" x14ac:dyDescent="0.25">
      <c r="A248" s="554"/>
      <c r="B248" s="35" t="s">
        <v>8</v>
      </c>
      <c r="C248" s="60"/>
      <c r="D248" s="61"/>
      <c r="E248" s="151">
        <v>4</v>
      </c>
      <c r="F248" s="152">
        <f t="shared" si="4"/>
        <v>0</v>
      </c>
      <c r="G248" s="153">
        <f t="shared" si="5"/>
        <v>0</v>
      </c>
      <c r="H248" s="103"/>
    </row>
    <row r="249" spans="1:8" ht="20.100000000000001" customHeight="1" thickBot="1" x14ac:dyDescent="0.25">
      <c r="A249" s="554"/>
      <c r="B249" s="35" t="s">
        <v>18</v>
      </c>
      <c r="C249" s="60"/>
      <c r="D249" s="61"/>
      <c r="E249" s="151">
        <v>1</v>
      </c>
      <c r="F249" s="152">
        <f t="shared" si="4"/>
        <v>0</v>
      </c>
      <c r="G249" s="153">
        <f>D249*E249*5</f>
        <v>0</v>
      </c>
      <c r="H249" s="103"/>
    </row>
    <row r="250" spans="1:8" ht="20.100000000000001" customHeight="1" thickBot="1" x14ac:dyDescent="0.25">
      <c r="A250" s="554"/>
      <c r="B250" s="35" t="s">
        <v>145</v>
      </c>
      <c r="C250" s="293"/>
      <c r="D250" s="294"/>
      <c r="E250" s="156">
        <v>1</v>
      </c>
      <c r="F250" s="154">
        <f t="shared" si="4"/>
        <v>0</v>
      </c>
      <c r="G250" s="155">
        <f t="shared" si="5"/>
        <v>0</v>
      </c>
      <c r="H250" s="103"/>
    </row>
    <row r="251" spans="1:8" ht="20.100000000000001" customHeight="1" thickBot="1" x14ac:dyDescent="0.25">
      <c r="A251" s="605" t="s">
        <v>378</v>
      </c>
      <c r="B251" s="605"/>
      <c r="C251" s="605"/>
      <c r="D251" s="605"/>
      <c r="E251" s="605"/>
      <c r="F251" s="130">
        <f>SUM(F233:F250)</f>
        <v>0</v>
      </c>
      <c r="G251" s="144">
        <f>SUM(G233:G250)</f>
        <v>0</v>
      </c>
      <c r="H251" s="103"/>
    </row>
    <row r="252" spans="1:8" ht="7.5" customHeight="1" x14ac:dyDescent="0.2">
      <c r="A252" s="44"/>
      <c r="B252" s="44"/>
      <c r="C252" s="44"/>
      <c r="D252" s="44"/>
      <c r="E252" s="44"/>
      <c r="F252" s="132"/>
      <c r="G252" s="132"/>
      <c r="H252" s="103"/>
    </row>
    <row r="253" spans="1:8" ht="12.75" customHeight="1" x14ac:dyDescent="0.2">
      <c r="A253" s="461" t="s">
        <v>153</v>
      </c>
      <c r="B253" s="461"/>
      <c r="C253" s="461"/>
      <c r="D253" s="461"/>
      <c r="E253" s="461"/>
      <c r="F253" s="461"/>
      <c r="G253" s="461"/>
      <c r="H253" s="106"/>
    </row>
    <row r="254" spans="1:8" ht="12.75" customHeight="1" x14ac:dyDescent="0.2">
      <c r="A254" s="461" t="s">
        <v>151</v>
      </c>
      <c r="B254" s="461"/>
      <c r="C254" s="461"/>
      <c r="D254" s="461"/>
      <c r="E254" s="461"/>
      <c r="F254" s="461"/>
      <c r="G254" s="461"/>
      <c r="H254" s="106"/>
    </row>
    <row r="255" spans="1:8" ht="12.75" customHeight="1" x14ac:dyDescent="0.2">
      <c r="A255" s="461" t="s">
        <v>150</v>
      </c>
      <c r="B255" s="461"/>
      <c r="C255" s="461"/>
      <c r="D255" s="461"/>
      <c r="E255" s="461"/>
      <c r="F255" s="461"/>
      <c r="G255" s="461"/>
      <c r="H255" s="461"/>
    </row>
    <row r="256" spans="1:8" ht="33" customHeight="1" x14ac:dyDescent="0.2">
      <c r="A256" s="106"/>
      <c r="B256" s="106"/>
      <c r="C256" s="106"/>
      <c r="D256" s="106"/>
      <c r="E256" s="106"/>
      <c r="F256" s="106"/>
      <c r="G256" s="106"/>
      <c r="H256" s="106"/>
    </row>
    <row r="257" spans="1:8" s="332" customFormat="1" ht="37.5" customHeight="1" thickBot="1" x14ac:dyDescent="0.25">
      <c r="A257" s="607" t="s">
        <v>386</v>
      </c>
      <c r="B257" s="607"/>
      <c r="C257" s="607"/>
      <c r="D257" s="607"/>
      <c r="E257" s="607"/>
      <c r="F257" s="607"/>
      <c r="G257" s="607"/>
      <c r="H257" s="334"/>
    </row>
    <row r="258" spans="1:8" ht="25.5" customHeight="1" x14ac:dyDescent="0.2">
      <c r="A258" s="603" t="s">
        <v>66</v>
      </c>
      <c r="B258" s="523" t="s">
        <v>67</v>
      </c>
      <c r="C258" s="521" t="s">
        <v>330</v>
      </c>
      <c r="D258" s="522"/>
      <c r="E258" s="480" t="s">
        <v>348</v>
      </c>
      <c r="F258" s="97" t="s">
        <v>162</v>
      </c>
      <c r="G258" s="98" t="s">
        <v>163</v>
      </c>
      <c r="H258" s="106"/>
    </row>
    <row r="259" spans="1:8" ht="20.100000000000001" customHeight="1" thickBot="1" x14ac:dyDescent="0.25">
      <c r="A259" s="604"/>
      <c r="B259" s="524"/>
      <c r="C259" s="157" t="s">
        <v>32</v>
      </c>
      <c r="D259" s="158" t="s">
        <v>33</v>
      </c>
      <c r="E259" s="481"/>
      <c r="F259" s="542" t="s">
        <v>164</v>
      </c>
      <c r="G259" s="617"/>
      <c r="H259" s="106"/>
    </row>
    <row r="260" spans="1:8" ht="20.100000000000001" customHeight="1" x14ac:dyDescent="0.2">
      <c r="A260" s="159" t="s">
        <v>154</v>
      </c>
      <c r="B260" s="159" t="s">
        <v>157</v>
      </c>
      <c r="C260" s="295"/>
      <c r="D260" s="296"/>
      <c r="E260" s="160">
        <v>64</v>
      </c>
      <c r="F260" s="161">
        <f>C260*E260*5</f>
        <v>0</v>
      </c>
      <c r="G260" s="162">
        <f>D260*E260*5</f>
        <v>0</v>
      </c>
      <c r="H260" s="106"/>
    </row>
    <row r="261" spans="1:8" ht="20.100000000000001" customHeight="1" thickBot="1" x14ac:dyDescent="0.25">
      <c r="A261" s="163" t="s">
        <v>155</v>
      </c>
      <c r="B261" s="163" t="s">
        <v>156</v>
      </c>
      <c r="C261" s="63"/>
      <c r="D261" s="64"/>
      <c r="E261" s="164">
        <v>10</v>
      </c>
      <c r="F261" s="165">
        <f>C261*E261*5</f>
        <v>0</v>
      </c>
      <c r="G261" s="166">
        <f>D261*E261*5</f>
        <v>0</v>
      </c>
      <c r="H261" s="106"/>
    </row>
    <row r="262" spans="1:8" ht="20.100000000000001" customHeight="1" thickBot="1" x14ac:dyDescent="0.25">
      <c r="A262" s="597" t="s">
        <v>377</v>
      </c>
      <c r="B262" s="598"/>
      <c r="C262" s="598"/>
      <c r="D262" s="598"/>
      <c r="E262" s="599"/>
      <c r="F262" s="167">
        <f>SUM(F260:F261)</f>
        <v>0</v>
      </c>
      <c r="G262" s="168">
        <f>SUM(G260:G261)</f>
        <v>0</v>
      </c>
      <c r="H262" s="106"/>
    </row>
    <row r="263" spans="1:8" ht="33" customHeight="1" x14ac:dyDescent="0.2">
      <c r="A263" s="106"/>
      <c r="B263" s="106"/>
      <c r="C263" s="106"/>
      <c r="D263" s="106"/>
      <c r="E263" s="106"/>
      <c r="F263" s="106"/>
      <c r="G263" s="106"/>
      <c r="H263" s="106"/>
    </row>
    <row r="264" spans="1:8" ht="18" customHeight="1" thickBot="1" x14ac:dyDescent="0.25">
      <c r="A264" s="515" t="s">
        <v>179</v>
      </c>
      <c r="B264" s="515"/>
      <c r="C264" s="515"/>
      <c r="D264" s="515"/>
      <c r="E264" s="515"/>
      <c r="F264" s="515"/>
      <c r="G264" s="515"/>
      <c r="H264" s="515"/>
    </row>
    <row r="265" spans="1:8" ht="20.100000000000001" customHeight="1" x14ac:dyDescent="0.2">
      <c r="A265" s="603" t="s">
        <v>66</v>
      </c>
      <c r="B265" s="523" t="s">
        <v>65</v>
      </c>
      <c r="C265" s="600" t="s">
        <v>161</v>
      </c>
      <c r="D265" s="522"/>
      <c r="E265" s="480" t="s">
        <v>349</v>
      </c>
      <c r="F265" s="97" t="s">
        <v>162</v>
      </c>
      <c r="G265" s="98" t="s">
        <v>163</v>
      </c>
      <c r="H265" s="45"/>
    </row>
    <row r="266" spans="1:8" ht="20.100000000000001" customHeight="1" thickBot="1" x14ac:dyDescent="0.25">
      <c r="A266" s="604"/>
      <c r="B266" s="524"/>
      <c r="C266" s="169" t="s">
        <v>32</v>
      </c>
      <c r="D266" s="158" t="s">
        <v>33</v>
      </c>
      <c r="E266" s="481"/>
      <c r="F266" s="542" t="s">
        <v>165</v>
      </c>
      <c r="G266" s="617"/>
      <c r="H266" s="45"/>
    </row>
    <row r="267" spans="1:8" ht="44.25" customHeight="1" x14ac:dyDescent="0.2">
      <c r="A267" s="170" t="s">
        <v>158</v>
      </c>
      <c r="B267" s="171" t="s">
        <v>38</v>
      </c>
      <c r="C267" s="297"/>
      <c r="D267" s="55"/>
      <c r="E267" s="172">
        <v>10</v>
      </c>
      <c r="F267" s="161">
        <f>C267*E267*5</f>
        <v>0</v>
      </c>
      <c r="G267" s="162">
        <f>D267*E267*5</f>
        <v>0</v>
      </c>
      <c r="H267" s="45"/>
    </row>
    <row r="268" spans="1:8" ht="42" customHeight="1" x14ac:dyDescent="0.2">
      <c r="A268" s="173" t="s">
        <v>159</v>
      </c>
      <c r="B268" s="174" t="s">
        <v>38</v>
      </c>
      <c r="C268" s="298"/>
      <c r="D268" s="57"/>
      <c r="E268" s="175">
        <v>5</v>
      </c>
      <c r="F268" s="165">
        <f>C268*E268*5</f>
        <v>0</v>
      </c>
      <c r="G268" s="166">
        <f>D268*E268*5</f>
        <v>0</v>
      </c>
      <c r="H268" s="45"/>
    </row>
    <row r="269" spans="1:8" ht="42" customHeight="1" thickBot="1" x14ac:dyDescent="0.25">
      <c r="A269" s="176" t="s">
        <v>160</v>
      </c>
      <c r="B269" s="177" t="s">
        <v>91</v>
      </c>
      <c r="C269" s="63"/>
      <c r="D269" s="64"/>
      <c r="E269" s="178">
        <v>225</v>
      </c>
      <c r="F269" s="179">
        <f>C269*E269*5</f>
        <v>0</v>
      </c>
      <c r="G269" s="180">
        <f>D269*E269*5</f>
        <v>0</v>
      </c>
      <c r="H269" s="45"/>
    </row>
    <row r="270" spans="1:8" ht="20.25" customHeight="1" thickBot="1" x14ac:dyDescent="0.25">
      <c r="A270" s="597" t="s">
        <v>376</v>
      </c>
      <c r="B270" s="598"/>
      <c r="C270" s="598"/>
      <c r="D270" s="598"/>
      <c r="E270" s="599"/>
      <c r="F270" s="167">
        <f>SUM(F267:F268)</f>
        <v>0</v>
      </c>
      <c r="G270" s="168">
        <f>SUM(G267:G268)</f>
        <v>0</v>
      </c>
      <c r="H270" s="45"/>
    </row>
    <row r="271" spans="1:8" ht="33" customHeight="1" x14ac:dyDescent="0.2">
      <c r="A271" s="25"/>
      <c r="B271" s="25"/>
      <c r="C271" s="25"/>
      <c r="D271" s="25"/>
      <c r="E271" s="25"/>
      <c r="F271" s="132"/>
      <c r="G271" s="132"/>
      <c r="H271" s="45"/>
    </row>
    <row r="272" spans="1:8" ht="18" customHeight="1" x14ac:dyDescent="0.2">
      <c r="A272" s="473" t="s">
        <v>180</v>
      </c>
      <c r="B272" s="473"/>
      <c r="C272" s="473"/>
      <c r="D272" s="473"/>
      <c r="E272" s="473"/>
      <c r="F272" s="473"/>
      <c r="G272" s="473"/>
      <c r="H272" s="473"/>
    </row>
    <row r="273" spans="1:8" ht="65.099999999999994" customHeight="1" thickBot="1" x14ac:dyDescent="0.25">
      <c r="A273" s="352" t="s">
        <v>350</v>
      </c>
      <c r="B273" s="352"/>
      <c r="C273" s="352"/>
      <c r="D273" s="352"/>
      <c r="E273" s="352"/>
      <c r="F273" s="352"/>
      <c r="G273" s="352"/>
      <c r="H273" s="352"/>
    </row>
    <row r="274" spans="1:8" ht="20.25" customHeight="1" thickBot="1" x14ac:dyDescent="0.25">
      <c r="A274" s="360" t="s">
        <v>61</v>
      </c>
      <c r="B274" s="361"/>
      <c r="C274" s="382" t="s">
        <v>51</v>
      </c>
      <c r="D274" s="382"/>
      <c r="E274" s="383"/>
      <c r="F274" s="362" t="s">
        <v>45</v>
      </c>
      <c r="G274" s="78" t="s">
        <v>84</v>
      </c>
      <c r="H274" s="78" t="s">
        <v>85</v>
      </c>
    </row>
    <row r="275" spans="1:8" ht="16.5" customHeight="1" thickBot="1" x14ac:dyDescent="0.25">
      <c r="A275" s="379"/>
      <c r="B275" s="380"/>
      <c r="C275" s="136" t="s">
        <v>35</v>
      </c>
      <c r="D275" s="463" t="s">
        <v>36</v>
      </c>
      <c r="E275" s="384"/>
      <c r="F275" s="363"/>
      <c r="G275" s="345" t="s">
        <v>166</v>
      </c>
      <c r="H275" s="345"/>
    </row>
    <row r="276" spans="1:8" ht="19.5" customHeight="1" thickBot="1" x14ac:dyDescent="0.25">
      <c r="A276" s="606" t="s">
        <v>29</v>
      </c>
      <c r="B276" s="606"/>
      <c r="C276" s="289"/>
      <c r="D276" s="594"/>
      <c r="E276" s="595"/>
      <c r="F276" s="181">
        <v>11500</v>
      </c>
      <c r="G276" s="182">
        <f>C276*F276*5</f>
        <v>0</v>
      </c>
      <c r="H276" s="182">
        <f>D276*F276*5</f>
        <v>0</v>
      </c>
    </row>
    <row r="277" spans="1:8" ht="15.75" customHeight="1" thickBot="1" x14ac:dyDescent="0.25">
      <c r="A277" s="375" t="s">
        <v>168</v>
      </c>
      <c r="B277" s="376"/>
      <c r="C277" s="376"/>
      <c r="D277" s="376"/>
      <c r="E277" s="376"/>
      <c r="F277" s="377"/>
      <c r="G277" s="183">
        <f>SUM(G276)</f>
        <v>0</v>
      </c>
      <c r="H277" s="183">
        <f>SUM(H276)</f>
        <v>0</v>
      </c>
    </row>
    <row r="278" spans="1:8" ht="32.450000000000003" customHeight="1" x14ac:dyDescent="0.2">
      <c r="A278" s="184"/>
      <c r="B278" s="184"/>
      <c r="C278" s="184"/>
      <c r="D278" s="184"/>
      <c r="E278" s="184"/>
      <c r="F278" s="184"/>
      <c r="G278" s="185"/>
      <c r="H278" s="185"/>
    </row>
    <row r="279" spans="1:8" ht="17.45" customHeight="1" thickBot="1" x14ac:dyDescent="0.25">
      <c r="A279" s="393" t="s">
        <v>187</v>
      </c>
      <c r="B279" s="393"/>
      <c r="C279" s="393"/>
      <c r="D279" s="393"/>
      <c r="E279" s="393"/>
      <c r="F279" s="393"/>
      <c r="G279" s="393"/>
      <c r="H279" s="393"/>
    </row>
    <row r="280" spans="1:8" ht="22.5" customHeight="1" thickBot="1" x14ac:dyDescent="0.25">
      <c r="A280" s="362" t="s">
        <v>121</v>
      </c>
      <c r="B280" s="362" t="s">
        <v>129</v>
      </c>
      <c r="C280" s="362" t="s">
        <v>127</v>
      </c>
      <c r="D280" s="362" t="s">
        <v>122</v>
      </c>
      <c r="E280" s="362" t="s">
        <v>128</v>
      </c>
      <c r="F280" s="78" t="s">
        <v>87</v>
      </c>
      <c r="G280" s="78" t="s">
        <v>85</v>
      </c>
      <c r="H280" s="103"/>
    </row>
    <row r="281" spans="1:8" ht="18" customHeight="1" thickBot="1" x14ac:dyDescent="0.25">
      <c r="A281" s="363"/>
      <c r="B281" s="363"/>
      <c r="C281" s="363"/>
      <c r="D281" s="363"/>
      <c r="E281" s="363"/>
      <c r="F281" s="345" t="s">
        <v>167</v>
      </c>
      <c r="G281" s="345"/>
      <c r="H281" s="103"/>
    </row>
    <row r="282" spans="1:8" ht="18" customHeight="1" x14ac:dyDescent="0.2">
      <c r="A282" s="143">
        <v>2026</v>
      </c>
      <c r="B282" s="39">
        <v>7500</v>
      </c>
      <c r="C282" s="39">
        <v>4000</v>
      </c>
      <c r="D282" s="186">
        <v>500</v>
      </c>
      <c r="E282" s="187">
        <v>1600</v>
      </c>
      <c r="F282" s="188">
        <f>B282*D282+C282*E282</f>
        <v>10150000</v>
      </c>
      <c r="G282" s="189">
        <f>B282*D282+C282*E282</f>
        <v>10150000</v>
      </c>
      <c r="H282" s="103"/>
    </row>
    <row r="283" spans="1:8" ht="18" customHeight="1" x14ac:dyDescent="0.2">
      <c r="A283" s="190">
        <v>2027</v>
      </c>
      <c r="B283" s="36">
        <v>7000</v>
      </c>
      <c r="C283" s="36">
        <v>4500</v>
      </c>
      <c r="D283" s="186">
        <v>500</v>
      </c>
      <c r="E283" s="191">
        <v>1700</v>
      </c>
      <c r="F283" s="189">
        <f>B283*D283+C283*E283</f>
        <v>11150000</v>
      </c>
      <c r="G283" s="189">
        <f>B283*D283+C283*E283</f>
        <v>11150000</v>
      </c>
      <c r="H283" s="103"/>
    </row>
    <row r="284" spans="1:8" ht="18" customHeight="1" x14ac:dyDescent="0.2">
      <c r="A284" s="190">
        <v>2028</v>
      </c>
      <c r="B284" s="36">
        <v>6500</v>
      </c>
      <c r="C284" s="36">
        <v>5000</v>
      </c>
      <c r="D284" s="186">
        <v>500</v>
      </c>
      <c r="E284" s="191">
        <v>1800</v>
      </c>
      <c r="F284" s="189">
        <f>B284*D284+C284*E284</f>
        <v>12250000</v>
      </c>
      <c r="G284" s="189">
        <f>B284*D284+C284*E284</f>
        <v>12250000</v>
      </c>
      <c r="H284" s="103"/>
    </row>
    <row r="285" spans="1:8" ht="18" customHeight="1" thickBot="1" x14ac:dyDescent="0.25">
      <c r="A285" s="190">
        <v>2029</v>
      </c>
      <c r="B285" s="36">
        <v>6000</v>
      </c>
      <c r="C285" s="36">
        <v>5500</v>
      </c>
      <c r="D285" s="186">
        <v>500</v>
      </c>
      <c r="E285" s="191">
        <v>1850</v>
      </c>
      <c r="F285" s="189">
        <f>B285*D285+C285*E285</f>
        <v>13175000</v>
      </c>
      <c r="G285" s="189">
        <f>B285*D285+C285*E285</f>
        <v>13175000</v>
      </c>
      <c r="H285" s="103"/>
    </row>
    <row r="286" spans="1:8" ht="18" customHeight="1" thickBot="1" x14ac:dyDescent="0.25">
      <c r="A286" s="192">
        <v>2030</v>
      </c>
      <c r="B286" s="40">
        <v>0</v>
      </c>
      <c r="C286" s="40">
        <v>11500</v>
      </c>
      <c r="D286" s="193"/>
      <c r="E286" s="194">
        <v>1850</v>
      </c>
      <c r="F286" s="195">
        <f>B286*D286+C286*E286</f>
        <v>21275000</v>
      </c>
      <c r="G286" s="196">
        <f>B286*D286+C286*E286</f>
        <v>21275000</v>
      </c>
      <c r="H286" s="103"/>
    </row>
    <row r="287" spans="1:8" ht="20.100000000000001" customHeight="1" thickBot="1" x14ac:dyDescent="0.25">
      <c r="A287" s="516" t="s">
        <v>351</v>
      </c>
      <c r="B287" s="517"/>
      <c r="C287" s="517"/>
      <c r="D287" s="517"/>
      <c r="E287" s="518"/>
      <c r="F287" s="197">
        <f>SUM(F282:F286)</f>
        <v>68000000</v>
      </c>
      <c r="G287" s="198">
        <f>SUM(G282:G286)</f>
        <v>68000000</v>
      </c>
      <c r="H287" s="103"/>
    </row>
    <row r="288" spans="1:8" ht="33" customHeight="1" x14ac:dyDescent="0.2">
      <c r="A288" s="25"/>
      <c r="B288" s="25"/>
      <c r="C288" s="25"/>
      <c r="D288" s="25"/>
      <c r="E288" s="25"/>
      <c r="F288" s="199"/>
      <c r="G288" s="199"/>
      <c r="H288" s="106"/>
    </row>
    <row r="289" spans="1:8" ht="32.450000000000003" customHeight="1" x14ac:dyDescent="0.2">
      <c r="A289" s="464" t="s">
        <v>181</v>
      </c>
      <c r="B289" s="464"/>
      <c r="C289" s="464"/>
      <c r="D289" s="464"/>
      <c r="E289" s="464"/>
      <c r="F289" s="464"/>
      <c r="G289" s="464"/>
      <c r="H289" s="53"/>
    </row>
    <row r="290" spans="1:8" ht="52.5" customHeight="1" x14ac:dyDescent="0.2">
      <c r="A290" s="596" t="s">
        <v>191</v>
      </c>
      <c r="B290" s="596"/>
      <c r="C290" s="596"/>
      <c r="D290" s="596"/>
      <c r="E290" s="596"/>
      <c r="F290" s="596"/>
      <c r="G290" s="596"/>
      <c r="H290" s="200"/>
    </row>
    <row r="291" spans="1:8" ht="18" customHeight="1" x14ac:dyDescent="0.2">
      <c r="A291" s="201"/>
      <c r="B291" s="201"/>
      <c r="C291" s="201"/>
      <c r="D291" s="201"/>
      <c r="E291" s="201"/>
      <c r="F291" s="201"/>
      <c r="G291" s="201"/>
      <c r="H291" s="201"/>
    </row>
    <row r="292" spans="1:8" ht="18" customHeight="1" x14ac:dyDescent="0.2">
      <c r="A292" s="464" t="s">
        <v>182</v>
      </c>
      <c r="B292" s="464"/>
      <c r="C292" s="464"/>
      <c r="D292" s="464"/>
      <c r="E292" s="464"/>
      <c r="F292" s="464"/>
      <c r="G292" s="464"/>
      <c r="H292" s="201"/>
    </row>
    <row r="293" spans="1:8" s="72" customFormat="1" ht="18" customHeight="1" thickBot="1" x14ac:dyDescent="0.25">
      <c r="A293" s="608" t="s">
        <v>318</v>
      </c>
      <c r="B293" s="608"/>
      <c r="C293" s="608"/>
      <c r="D293" s="608"/>
      <c r="E293" s="608"/>
      <c r="F293" s="608"/>
      <c r="G293" s="608"/>
      <c r="H293" s="201"/>
    </row>
    <row r="294" spans="1:8" ht="30.75" customHeight="1" thickBot="1" x14ac:dyDescent="0.25">
      <c r="A294" s="354" t="s">
        <v>0</v>
      </c>
      <c r="B294" s="356"/>
      <c r="C294" s="381" t="s">
        <v>170</v>
      </c>
      <c r="D294" s="383"/>
      <c r="E294" s="362" t="s">
        <v>171</v>
      </c>
      <c r="F294" s="78" t="s">
        <v>84</v>
      </c>
      <c r="G294" s="78" t="s">
        <v>85</v>
      </c>
      <c r="H294" s="201"/>
    </row>
    <row r="295" spans="1:8" ht="30.75" customHeight="1" thickBot="1" x14ac:dyDescent="0.25">
      <c r="A295" s="357"/>
      <c r="B295" s="359"/>
      <c r="C295" s="6" t="s">
        <v>32</v>
      </c>
      <c r="D295" s="7" t="s">
        <v>33</v>
      </c>
      <c r="E295" s="363"/>
      <c r="F295" s="345" t="s">
        <v>172</v>
      </c>
      <c r="G295" s="345"/>
      <c r="H295" s="201"/>
    </row>
    <row r="296" spans="1:8" ht="20.100000000000001" customHeight="1" x14ac:dyDescent="0.2">
      <c r="A296" s="534" t="s">
        <v>39</v>
      </c>
      <c r="B296" s="535"/>
      <c r="C296" s="54"/>
      <c r="D296" s="55"/>
      <c r="E296" s="34">
        <v>8</v>
      </c>
      <c r="F296" s="114">
        <f>C296*E296*5</f>
        <v>0</v>
      </c>
      <c r="G296" s="114">
        <f>D296*E296*5</f>
        <v>0</v>
      </c>
      <c r="H296" s="201"/>
    </row>
    <row r="297" spans="1:8" ht="20.100000000000001" customHeight="1" x14ac:dyDescent="0.2">
      <c r="A297" s="475" t="s">
        <v>40</v>
      </c>
      <c r="B297" s="476"/>
      <c r="C297" s="56"/>
      <c r="D297" s="62"/>
      <c r="E297" s="35">
        <v>250</v>
      </c>
      <c r="F297" s="115">
        <f>C297*E297*5</f>
        <v>0</v>
      </c>
      <c r="G297" s="115">
        <f>D297*E297*5</f>
        <v>0</v>
      </c>
      <c r="H297" s="201"/>
    </row>
    <row r="298" spans="1:8" ht="20.100000000000001" customHeight="1" x14ac:dyDescent="0.2">
      <c r="A298" s="475" t="s">
        <v>169</v>
      </c>
      <c r="B298" s="476"/>
      <c r="C298" s="56"/>
      <c r="D298" s="62"/>
      <c r="E298" s="35">
        <v>2298</v>
      </c>
      <c r="F298" s="115">
        <f>C298*E298*5</f>
        <v>0</v>
      </c>
      <c r="G298" s="115">
        <f>D298*E298*5</f>
        <v>0</v>
      </c>
      <c r="H298" s="201"/>
    </row>
    <row r="299" spans="1:8" ht="20.100000000000001" customHeight="1" x14ac:dyDescent="0.2">
      <c r="A299" s="475" t="s">
        <v>41</v>
      </c>
      <c r="B299" s="476"/>
      <c r="C299" s="56"/>
      <c r="D299" s="62"/>
      <c r="E299" s="35">
        <v>1</v>
      </c>
      <c r="F299" s="115">
        <f>C299*E299*5</f>
        <v>0</v>
      </c>
      <c r="G299" s="115">
        <f>D299*E299*5</f>
        <v>0</v>
      </c>
      <c r="H299" s="201"/>
    </row>
    <row r="300" spans="1:8" ht="20.100000000000001" customHeight="1" thickBot="1" x14ac:dyDescent="0.25">
      <c r="A300" s="477" t="s">
        <v>43</v>
      </c>
      <c r="B300" s="478"/>
      <c r="C300" s="63"/>
      <c r="D300" s="64"/>
      <c r="E300" s="37">
        <v>724</v>
      </c>
      <c r="F300" s="116">
        <f>C300*E300*5</f>
        <v>0</v>
      </c>
      <c r="G300" s="116">
        <f>D300*E300*5</f>
        <v>0</v>
      </c>
      <c r="H300" s="201"/>
    </row>
    <row r="301" spans="1:8" ht="20.100000000000001" customHeight="1" thickBot="1" x14ac:dyDescent="0.25">
      <c r="A301" s="419" t="s">
        <v>375</v>
      </c>
      <c r="B301" s="420"/>
      <c r="C301" s="420"/>
      <c r="D301" s="420"/>
      <c r="E301" s="420"/>
      <c r="F301" s="202">
        <f>SUM(F296:F300)</f>
        <v>0</v>
      </c>
      <c r="G301" s="118">
        <f>SUM(G296:G300)</f>
        <v>0</v>
      </c>
      <c r="H301" s="201"/>
    </row>
    <row r="302" spans="1:8" ht="21" customHeight="1" x14ac:dyDescent="0.2">
      <c r="A302" s="203"/>
      <c r="B302" s="203"/>
      <c r="C302" s="203"/>
      <c r="D302" s="203"/>
      <c r="E302" s="203"/>
      <c r="F302" s="203"/>
      <c r="G302" s="203"/>
      <c r="H302" s="203"/>
    </row>
    <row r="303" spans="1:8" ht="18" customHeight="1" x14ac:dyDescent="0.2">
      <c r="A303" s="464" t="s">
        <v>319</v>
      </c>
      <c r="B303" s="464"/>
      <c r="C303" s="464"/>
      <c r="D303" s="464"/>
      <c r="E303" s="464"/>
      <c r="F303" s="464"/>
      <c r="G303" s="464"/>
      <c r="H303" s="464"/>
    </row>
    <row r="304" spans="1:8" s="72" customFormat="1" ht="34.5" customHeight="1" thickBot="1" x14ac:dyDescent="0.25">
      <c r="A304" s="609" t="s">
        <v>320</v>
      </c>
      <c r="B304" s="609"/>
      <c r="C304" s="609"/>
      <c r="D304" s="609"/>
      <c r="E304" s="609"/>
      <c r="F304" s="609"/>
      <c r="G304" s="609"/>
      <c r="H304" s="609"/>
    </row>
    <row r="305" spans="1:8" ht="25.5" customHeight="1" thickBot="1" x14ac:dyDescent="0.25">
      <c r="A305" s="427" t="s">
        <v>0</v>
      </c>
      <c r="B305" s="624" t="s">
        <v>173</v>
      </c>
      <c r="C305" s="360" t="s">
        <v>12</v>
      </c>
      <c r="D305" s="381" t="s">
        <v>177</v>
      </c>
      <c r="E305" s="383"/>
      <c r="F305" s="427" t="s">
        <v>44</v>
      </c>
      <c r="G305" s="78" t="s">
        <v>87</v>
      </c>
      <c r="H305" s="78" t="s">
        <v>163</v>
      </c>
    </row>
    <row r="306" spans="1:8" ht="25.5" customHeight="1" thickBot="1" x14ac:dyDescent="0.25">
      <c r="A306" s="543"/>
      <c r="B306" s="625"/>
      <c r="C306" s="628"/>
      <c r="D306" s="204" t="s">
        <v>32</v>
      </c>
      <c r="E306" s="205" t="s">
        <v>33</v>
      </c>
      <c r="F306" s="428"/>
      <c r="G306" s="363" t="s">
        <v>178</v>
      </c>
      <c r="H306" s="363"/>
    </row>
    <row r="307" spans="1:8" ht="18" customHeight="1" thickBot="1" x14ac:dyDescent="0.25">
      <c r="A307" s="554" t="s">
        <v>48</v>
      </c>
      <c r="B307" s="487" t="s">
        <v>174</v>
      </c>
      <c r="C307" s="80" t="s">
        <v>3</v>
      </c>
      <c r="D307" s="299"/>
      <c r="E307" s="300"/>
      <c r="F307" s="46">
        <v>6</v>
      </c>
      <c r="G307" s="206">
        <f t="shared" ref="G307:G339" si="6">D307*F307*5</f>
        <v>0</v>
      </c>
      <c r="H307" s="206">
        <f t="shared" ref="H307:H339" si="7">E307*F307*5</f>
        <v>0</v>
      </c>
    </row>
    <row r="308" spans="1:8" ht="18" customHeight="1" thickBot="1" x14ac:dyDescent="0.25">
      <c r="A308" s="554"/>
      <c r="B308" s="489"/>
      <c r="C308" s="84" t="s">
        <v>2</v>
      </c>
      <c r="D308" s="301"/>
      <c r="E308" s="302"/>
      <c r="F308" s="48">
        <v>1</v>
      </c>
      <c r="G308" s="207">
        <f t="shared" si="6"/>
        <v>0</v>
      </c>
      <c r="H308" s="207">
        <f t="shared" si="7"/>
        <v>0</v>
      </c>
    </row>
    <row r="309" spans="1:8" ht="18" customHeight="1" thickBot="1" x14ac:dyDescent="0.25">
      <c r="A309" s="554"/>
      <c r="B309" s="487" t="s">
        <v>175</v>
      </c>
      <c r="C309" s="80" t="s">
        <v>3</v>
      </c>
      <c r="D309" s="299"/>
      <c r="E309" s="300"/>
      <c r="F309" s="46">
        <v>2</v>
      </c>
      <c r="G309" s="206">
        <f t="shared" si="6"/>
        <v>0</v>
      </c>
      <c r="H309" s="206">
        <f t="shared" si="7"/>
        <v>0</v>
      </c>
    </row>
    <row r="310" spans="1:8" ht="18" customHeight="1" thickBot="1" x14ac:dyDescent="0.25">
      <c r="A310" s="554"/>
      <c r="B310" s="489"/>
      <c r="C310" s="84" t="s">
        <v>2</v>
      </c>
      <c r="D310" s="301"/>
      <c r="E310" s="302"/>
      <c r="F310" s="48">
        <v>1</v>
      </c>
      <c r="G310" s="207">
        <f t="shared" si="6"/>
        <v>0</v>
      </c>
      <c r="H310" s="207">
        <f t="shared" si="7"/>
        <v>0</v>
      </c>
    </row>
    <row r="311" spans="1:8" ht="18" customHeight="1" thickBot="1" x14ac:dyDescent="0.25">
      <c r="A311" s="554"/>
      <c r="B311" s="487" t="s">
        <v>176</v>
      </c>
      <c r="C311" s="80" t="s">
        <v>3</v>
      </c>
      <c r="D311" s="299"/>
      <c r="E311" s="300"/>
      <c r="F311" s="46">
        <v>1</v>
      </c>
      <c r="G311" s="206">
        <f t="shared" si="6"/>
        <v>0</v>
      </c>
      <c r="H311" s="206">
        <f t="shared" si="7"/>
        <v>0</v>
      </c>
    </row>
    <row r="312" spans="1:8" ht="18" customHeight="1" thickBot="1" x14ac:dyDescent="0.25">
      <c r="A312" s="554"/>
      <c r="B312" s="489"/>
      <c r="C312" s="84" t="s">
        <v>2</v>
      </c>
      <c r="D312" s="301"/>
      <c r="E312" s="302"/>
      <c r="F312" s="48">
        <v>1</v>
      </c>
      <c r="G312" s="207">
        <f t="shared" si="6"/>
        <v>0</v>
      </c>
      <c r="H312" s="207">
        <f t="shared" si="7"/>
        <v>0</v>
      </c>
    </row>
    <row r="313" spans="1:8" ht="18" customHeight="1" x14ac:dyDescent="0.2">
      <c r="A313" s="512" t="s">
        <v>40</v>
      </c>
      <c r="B313" s="488" t="s">
        <v>174</v>
      </c>
      <c r="C313" s="80" t="s">
        <v>3</v>
      </c>
      <c r="D313" s="299"/>
      <c r="E313" s="300"/>
      <c r="F313" s="49">
        <v>116</v>
      </c>
      <c r="G313" s="208">
        <f t="shared" si="6"/>
        <v>0</v>
      </c>
      <c r="H313" s="208">
        <f t="shared" si="7"/>
        <v>0</v>
      </c>
    </row>
    <row r="314" spans="1:8" ht="18" customHeight="1" thickBot="1" x14ac:dyDescent="0.25">
      <c r="A314" s="513"/>
      <c r="B314" s="489"/>
      <c r="C314" s="84" t="s">
        <v>2</v>
      </c>
      <c r="D314" s="301"/>
      <c r="E314" s="302"/>
      <c r="F314" s="50">
        <v>1</v>
      </c>
      <c r="G314" s="207">
        <f t="shared" si="6"/>
        <v>0</v>
      </c>
      <c r="H314" s="207">
        <f t="shared" si="7"/>
        <v>0</v>
      </c>
    </row>
    <row r="315" spans="1:8" ht="18" customHeight="1" x14ac:dyDescent="0.2">
      <c r="A315" s="513"/>
      <c r="B315" s="487" t="s">
        <v>175</v>
      </c>
      <c r="C315" s="80" t="s">
        <v>3</v>
      </c>
      <c r="D315" s="299"/>
      <c r="E315" s="300"/>
      <c r="F315" s="51">
        <v>130</v>
      </c>
      <c r="G315" s="206">
        <f t="shared" si="6"/>
        <v>0</v>
      </c>
      <c r="H315" s="206">
        <f t="shared" si="7"/>
        <v>0</v>
      </c>
    </row>
    <row r="316" spans="1:8" ht="18" customHeight="1" thickBot="1" x14ac:dyDescent="0.25">
      <c r="A316" s="513"/>
      <c r="B316" s="489"/>
      <c r="C316" s="84" t="s">
        <v>2</v>
      </c>
      <c r="D316" s="301"/>
      <c r="E316" s="302"/>
      <c r="F316" s="50">
        <v>2</v>
      </c>
      <c r="G316" s="207">
        <f t="shared" si="6"/>
        <v>0</v>
      </c>
      <c r="H316" s="207">
        <f t="shared" si="7"/>
        <v>0</v>
      </c>
    </row>
    <row r="317" spans="1:8" ht="18" customHeight="1" x14ac:dyDescent="0.2">
      <c r="A317" s="513"/>
      <c r="B317" s="487" t="s">
        <v>176</v>
      </c>
      <c r="C317" s="80" t="s">
        <v>3</v>
      </c>
      <c r="D317" s="299"/>
      <c r="E317" s="300"/>
      <c r="F317" s="51">
        <v>2</v>
      </c>
      <c r="G317" s="206">
        <f t="shared" si="6"/>
        <v>0</v>
      </c>
      <c r="H317" s="206">
        <f t="shared" si="7"/>
        <v>0</v>
      </c>
    </row>
    <row r="318" spans="1:8" ht="18" customHeight="1" thickBot="1" x14ac:dyDescent="0.25">
      <c r="A318" s="514"/>
      <c r="B318" s="489"/>
      <c r="C318" s="84" t="s">
        <v>2</v>
      </c>
      <c r="D318" s="301"/>
      <c r="E318" s="302"/>
      <c r="F318" s="50">
        <v>1</v>
      </c>
      <c r="G318" s="207">
        <f t="shared" si="6"/>
        <v>0</v>
      </c>
      <c r="H318" s="207">
        <f t="shared" si="7"/>
        <v>0</v>
      </c>
    </row>
    <row r="319" spans="1:8" ht="18" customHeight="1" x14ac:dyDescent="0.2">
      <c r="A319" s="487" t="s">
        <v>62</v>
      </c>
      <c r="B319" s="487" t="s">
        <v>174</v>
      </c>
      <c r="C319" s="80" t="s">
        <v>3</v>
      </c>
      <c r="D319" s="299"/>
      <c r="E319" s="300"/>
      <c r="F319" s="51">
        <v>2289</v>
      </c>
      <c r="G319" s="206">
        <f t="shared" si="6"/>
        <v>0</v>
      </c>
      <c r="H319" s="206">
        <f t="shared" si="7"/>
        <v>0</v>
      </c>
    </row>
    <row r="320" spans="1:8" ht="18" customHeight="1" thickBot="1" x14ac:dyDescent="0.25">
      <c r="A320" s="488"/>
      <c r="B320" s="489"/>
      <c r="C320" s="84" t="s">
        <v>2</v>
      </c>
      <c r="D320" s="301"/>
      <c r="E320" s="302"/>
      <c r="F320" s="50">
        <v>1</v>
      </c>
      <c r="G320" s="207">
        <f t="shared" si="6"/>
        <v>0</v>
      </c>
      <c r="H320" s="207">
        <f t="shared" si="7"/>
        <v>0</v>
      </c>
    </row>
    <row r="321" spans="1:8" ht="18" customHeight="1" x14ac:dyDescent="0.2">
      <c r="A321" s="488"/>
      <c r="B321" s="487" t="s">
        <v>175</v>
      </c>
      <c r="C321" s="80" t="s">
        <v>3</v>
      </c>
      <c r="D321" s="299"/>
      <c r="E321" s="300"/>
      <c r="F321" s="49">
        <v>2289</v>
      </c>
      <c r="G321" s="208">
        <f t="shared" si="6"/>
        <v>0</v>
      </c>
      <c r="H321" s="208">
        <f t="shared" si="7"/>
        <v>0</v>
      </c>
    </row>
    <row r="322" spans="1:8" ht="18" customHeight="1" thickBot="1" x14ac:dyDescent="0.25">
      <c r="A322" s="488"/>
      <c r="B322" s="489"/>
      <c r="C322" s="84" t="s">
        <v>2</v>
      </c>
      <c r="D322" s="301"/>
      <c r="E322" s="302"/>
      <c r="F322" s="50">
        <v>1</v>
      </c>
      <c r="G322" s="207">
        <f t="shared" si="6"/>
        <v>0</v>
      </c>
      <c r="H322" s="207">
        <f t="shared" si="7"/>
        <v>0</v>
      </c>
    </row>
    <row r="323" spans="1:8" ht="18" customHeight="1" x14ac:dyDescent="0.2">
      <c r="A323" s="394" t="s">
        <v>41</v>
      </c>
      <c r="B323" s="487" t="s">
        <v>174</v>
      </c>
      <c r="C323" s="80" t="s">
        <v>3</v>
      </c>
      <c r="D323" s="299"/>
      <c r="E323" s="300"/>
      <c r="F323" s="49">
        <v>1</v>
      </c>
      <c r="G323" s="208">
        <f t="shared" si="6"/>
        <v>0</v>
      </c>
      <c r="H323" s="208">
        <f t="shared" si="7"/>
        <v>0</v>
      </c>
    </row>
    <row r="324" spans="1:8" ht="18" customHeight="1" thickBot="1" x14ac:dyDescent="0.25">
      <c r="A324" s="395"/>
      <c r="B324" s="489"/>
      <c r="C324" s="84" t="s">
        <v>2</v>
      </c>
      <c r="D324" s="301"/>
      <c r="E324" s="302"/>
      <c r="F324" s="50">
        <v>1</v>
      </c>
      <c r="G324" s="207">
        <f t="shared" si="6"/>
        <v>0</v>
      </c>
      <c r="H324" s="207">
        <f t="shared" si="7"/>
        <v>0</v>
      </c>
    </row>
    <row r="325" spans="1:8" ht="18" customHeight="1" x14ac:dyDescent="0.2">
      <c r="A325" s="395"/>
      <c r="B325" s="487" t="s">
        <v>175</v>
      </c>
      <c r="C325" s="80" t="s">
        <v>3</v>
      </c>
      <c r="D325" s="299"/>
      <c r="E325" s="300"/>
      <c r="F325" s="49">
        <v>1</v>
      </c>
      <c r="G325" s="208">
        <f t="shared" si="6"/>
        <v>0</v>
      </c>
      <c r="H325" s="208">
        <f t="shared" si="7"/>
        <v>0</v>
      </c>
    </row>
    <row r="326" spans="1:8" ht="18" customHeight="1" thickBot="1" x14ac:dyDescent="0.25">
      <c r="A326" s="395"/>
      <c r="B326" s="489"/>
      <c r="C326" s="84" t="s">
        <v>2</v>
      </c>
      <c r="D326" s="301"/>
      <c r="E326" s="302"/>
      <c r="F326" s="50">
        <v>1</v>
      </c>
      <c r="G326" s="207">
        <f t="shared" si="6"/>
        <v>0</v>
      </c>
      <c r="H326" s="207">
        <f t="shared" si="7"/>
        <v>0</v>
      </c>
    </row>
    <row r="327" spans="1:8" ht="18" customHeight="1" x14ac:dyDescent="0.2">
      <c r="A327" s="395"/>
      <c r="B327" s="487" t="s">
        <v>176</v>
      </c>
      <c r="C327" s="80" t="s">
        <v>3</v>
      </c>
      <c r="D327" s="299"/>
      <c r="E327" s="300"/>
      <c r="F327" s="49">
        <v>1</v>
      </c>
      <c r="G327" s="208">
        <f t="shared" si="6"/>
        <v>0</v>
      </c>
      <c r="H327" s="208">
        <f t="shared" si="7"/>
        <v>0</v>
      </c>
    </row>
    <row r="328" spans="1:8" ht="18" customHeight="1" thickBot="1" x14ac:dyDescent="0.25">
      <c r="A328" s="396"/>
      <c r="B328" s="489"/>
      <c r="C328" s="84" t="s">
        <v>2</v>
      </c>
      <c r="D328" s="301"/>
      <c r="E328" s="302"/>
      <c r="F328" s="50">
        <v>1</v>
      </c>
      <c r="G328" s="207">
        <f t="shared" si="6"/>
        <v>0</v>
      </c>
      <c r="H328" s="207">
        <f t="shared" si="7"/>
        <v>0</v>
      </c>
    </row>
    <row r="329" spans="1:8" ht="18" customHeight="1" x14ac:dyDescent="0.2">
      <c r="A329" s="394" t="s">
        <v>47</v>
      </c>
      <c r="B329" s="394" t="s">
        <v>174</v>
      </c>
      <c r="C329" s="209" t="s">
        <v>3</v>
      </c>
      <c r="D329" s="299"/>
      <c r="E329" s="300"/>
      <c r="F329" s="49">
        <v>2</v>
      </c>
      <c r="G329" s="208">
        <f t="shared" si="6"/>
        <v>0</v>
      </c>
      <c r="H329" s="208">
        <f t="shared" si="7"/>
        <v>0</v>
      </c>
    </row>
    <row r="330" spans="1:8" ht="18" customHeight="1" x14ac:dyDescent="0.2">
      <c r="A330" s="395"/>
      <c r="B330" s="395"/>
      <c r="C330" s="210" t="s">
        <v>2</v>
      </c>
      <c r="D330" s="303"/>
      <c r="E330" s="304"/>
      <c r="F330" s="47">
        <v>77</v>
      </c>
      <c r="G330" s="211">
        <f t="shared" si="6"/>
        <v>0</v>
      </c>
      <c r="H330" s="211">
        <f t="shared" si="7"/>
        <v>0</v>
      </c>
    </row>
    <row r="331" spans="1:8" ht="18" customHeight="1" x14ac:dyDescent="0.2">
      <c r="A331" s="395"/>
      <c r="B331" s="395"/>
      <c r="C331" s="210" t="s">
        <v>4</v>
      </c>
      <c r="D331" s="303"/>
      <c r="E331" s="304"/>
      <c r="F331" s="47">
        <v>170</v>
      </c>
      <c r="G331" s="211">
        <f t="shared" si="6"/>
        <v>0</v>
      </c>
      <c r="H331" s="211">
        <f t="shared" si="7"/>
        <v>0</v>
      </c>
    </row>
    <row r="332" spans="1:8" ht="18" customHeight="1" thickBot="1" x14ac:dyDescent="0.25">
      <c r="A332" s="395"/>
      <c r="B332" s="396"/>
      <c r="C332" s="212" t="s">
        <v>5</v>
      </c>
      <c r="D332" s="301"/>
      <c r="E332" s="302"/>
      <c r="F332" s="50">
        <v>1</v>
      </c>
      <c r="G332" s="207">
        <f t="shared" si="6"/>
        <v>0</v>
      </c>
      <c r="H332" s="207">
        <f t="shared" si="7"/>
        <v>0</v>
      </c>
    </row>
    <row r="333" spans="1:8" ht="18" customHeight="1" x14ac:dyDescent="0.2">
      <c r="A333" s="395"/>
      <c r="B333" s="394" t="s">
        <v>175</v>
      </c>
      <c r="C333" s="209" t="s">
        <v>3</v>
      </c>
      <c r="D333" s="299"/>
      <c r="E333" s="300"/>
      <c r="F333" s="49">
        <v>4</v>
      </c>
      <c r="G333" s="208">
        <f t="shared" si="6"/>
        <v>0</v>
      </c>
      <c r="H333" s="208">
        <f t="shared" si="7"/>
        <v>0</v>
      </c>
    </row>
    <row r="334" spans="1:8" ht="18" customHeight="1" x14ac:dyDescent="0.2">
      <c r="A334" s="395"/>
      <c r="B334" s="395"/>
      <c r="C334" s="210" t="s">
        <v>2</v>
      </c>
      <c r="D334" s="303"/>
      <c r="E334" s="304"/>
      <c r="F334" s="47">
        <v>85</v>
      </c>
      <c r="G334" s="211">
        <f t="shared" si="6"/>
        <v>0</v>
      </c>
      <c r="H334" s="211">
        <f t="shared" si="7"/>
        <v>0</v>
      </c>
    </row>
    <row r="335" spans="1:8" ht="18" customHeight="1" x14ac:dyDescent="0.2">
      <c r="A335" s="395"/>
      <c r="B335" s="395"/>
      <c r="C335" s="210" t="s">
        <v>4</v>
      </c>
      <c r="D335" s="303"/>
      <c r="E335" s="304"/>
      <c r="F335" s="47">
        <v>157</v>
      </c>
      <c r="G335" s="211">
        <f t="shared" si="6"/>
        <v>0</v>
      </c>
      <c r="H335" s="211">
        <f t="shared" si="7"/>
        <v>0</v>
      </c>
    </row>
    <row r="336" spans="1:8" ht="18" customHeight="1" thickBot="1" x14ac:dyDescent="0.25">
      <c r="A336" s="395"/>
      <c r="B336" s="396"/>
      <c r="C336" s="212" t="s">
        <v>5</v>
      </c>
      <c r="D336" s="301"/>
      <c r="E336" s="302"/>
      <c r="F336" s="50">
        <v>1</v>
      </c>
      <c r="G336" s="207">
        <f t="shared" si="6"/>
        <v>0</v>
      </c>
      <c r="H336" s="207">
        <f t="shared" si="7"/>
        <v>0</v>
      </c>
    </row>
    <row r="337" spans="1:8" ht="18" customHeight="1" thickBot="1" x14ac:dyDescent="0.25">
      <c r="A337" s="395"/>
      <c r="B337" s="627" t="s">
        <v>176</v>
      </c>
      <c r="C337" s="209" t="s">
        <v>9</v>
      </c>
      <c r="D337" s="299"/>
      <c r="E337" s="300"/>
      <c r="F337" s="49">
        <v>75</v>
      </c>
      <c r="G337" s="208">
        <f t="shared" si="6"/>
        <v>0</v>
      </c>
      <c r="H337" s="208">
        <f t="shared" si="7"/>
        <v>0</v>
      </c>
    </row>
    <row r="338" spans="1:8" ht="18" customHeight="1" thickBot="1" x14ac:dyDescent="0.25">
      <c r="A338" s="395"/>
      <c r="B338" s="627"/>
      <c r="C338" s="210" t="s">
        <v>3</v>
      </c>
      <c r="D338" s="303"/>
      <c r="E338" s="304"/>
      <c r="F338" s="47">
        <v>159</v>
      </c>
      <c r="G338" s="211">
        <f t="shared" si="6"/>
        <v>0</v>
      </c>
      <c r="H338" s="211">
        <f t="shared" si="7"/>
        <v>0</v>
      </c>
    </row>
    <row r="339" spans="1:8" ht="18" customHeight="1" thickBot="1" x14ac:dyDescent="0.25">
      <c r="A339" s="396"/>
      <c r="B339" s="627"/>
      <c r="C339" s="212" t="s">
        <v>2</v>
      </c>
      <c r="D339" s="301"/>
      <c r="E339" s="302"/>
      <c r="F339" s="48">
        <v>1</v>
      </c>
      <c r="G339" s="207">
        <f t="shared" si="6"/>
        <v>0</v>
      </c>
      <c r="H339" s="207">
        <f t="shared" si="7"/>
        <v>0</v>
      </c>
    </row>
    <row r="340" spans="1:8" ht="26.25" customHeight="1" thickBot="1" x14ac:dyDescent="0.25">
      <c r="A340" s="516" t="s">
        <v>374</v>
      </c>
      <c r="B340" s="517"/>
      <c r="C340" s="517"/>
      <c r="D340" s="517"/>
      <c r="E340" s="517"/>
      <c r="F340" s="518"/>
      <c r="G340" s="213">
        <f>SUM(G307:G339)</f>
        <v>0</v>
      </c>
      <c r="H340" s="213">
        <f>SUM(H307:H339)</f>
        <v>0</v>
      </c>
    </row>
    <row r="341" spans="1:8" ht="33" customHeight="1" x14ac:dyDescent="0.2">
      <c r="A341" s="582"/>
      <c r="B341" s="582"/>
      <c r="C341" s="582"/>
      <c r="D341" s="582"/>
      <c r="E341" s="582"/>
      <c r="F341" s="582"/>
      <c r="G341" s="106"/>
      <c r="H341" s="106"/>
    </row>
    <row r="342" spans="1:8" ht="51.95" customHeight="1" thickBot="1" x14ac:dyDescent="0.25">
      <c r="A342" s="482" t="s">
        <v>190</v>
      </c>
      <c r="B342" s="482"/>
      <c r="C342" s="482"/>
      <c r="D342" s="482"/>
      <c r="E342" s="482"/>
      <c r="F342" s="482"/>
      <c r="G342" s="482"/>
      <c r="H342" s="214"/>
    </row>
    <row r="343" spans="1:8" ht="27.75" customHeight="1" thickBot="1" x14ac:dyDescent="0.25">
      <c r="A343" s="427" t="s">
        <v>0</v>
      </c>
      <c r="B343" s="529" t="s">
        <v>173</v>
      </c>
      <c r="C343" s="529" t="s">
        <v>352</v>
      </c>
      <c r="D343" s="530"/>
      <c r="E343" s="480" t="s">
        <v>353</v>
      </c>
      <c r="F343" s="78" t="s">
        <v>188</v>
      </c>
      <c r="G343" s="78" t="s">
        <v>137</v>
      </c>
      <c r="H343" s="106"/>
    </row>
    <row r="344" spans="1:8" ht="20.100000000000001" customHeight="1" thickBot="1" x14ac:dyDescent="0.25">
      <c r="A344" s="428"/>
      <c r="B344" s="586"/>
      <c r="C344" s="157" t="s">
        <v>32</v>
      </c>
      <c r="D344" s="158" t="s">
        <v>33</v>
      </c>
      <c r="E344" s="481"/>
      <c r="F344" s="363" t="s">
        <v>189</v>
      </c>
      <c r="G344" s="363"/>
      <c r="H344" s="106"/>
    </row>
    <row r="345" spans="1:8" ht="20.100000000000001" customHeight="1" x14ac:dyDescent="0.2">
      <c r="A345" s="394" t="s">
        <v>47</v>
      </c>
      <c r="B345" s="215" t="s">
        <v>174</v>
      </c>
      <c r="C345" s="305"/>
      <c r="D345" s="306"/>
      <c r="E345" s="216">
        <v>79</v>
      </c>
      <c r="F345" s="208">
        <f>C345*E345*5</f>
        <v>0</v>
      </c>
      <c r="G345" s="208">
        <f>D345*E345*5</f>
        <v>0</v>
      </c>
      <c r="H345" s="106"/>
    </row>
    <row r="346" spans="1:8" ht="20.100000000000001" customHeight="1" x14ac:dyDescent="0.2">
      <c r="A346" s="395"/>
      <c r="B346" s="217" t="s">
        <v>175</v>
      </c>
      <c r="C346" s="307"/>
      <c r="D346" s="308"/>
      <c r="E346" s="218">
        <v>88</v>
      </c>
      <c r="F346" s="208">
        <f>C346*E346*5</f>
        <v>0</v>
      </c>
      <c r="G346" s="208">
        <f>D346*E346*5</f>
        <v>0</v>
      </c>
      <c r="H346" s="106"/>
    </row>
    <row r="347" spans="1:8" ht="20.100000000000001" customHeight="1" thickBot="1" x14ac:dyDescent="0.25">
      <c r="A347" s="396"/>
      <c r="B347" s="219" t="s">
        <v>176</v>
      </c>
      <c r="C347" s="309"/>
      <c r="D347" s="310"/>
      <c r="E347" s="220">
        <v>75</v>
      </c>
      <c r="F347" s="207">
        <f>C347*E347*5</f>
        <v>0</v>
      </c>
      <c r="G347" s="207">
        <f>D347*E347*5</f>
        <v>0</v>
      </c>
      <c r="H347" s="106"/>
    </row>
    <row r="348" spans="1:8" ht="20.100000000000001" customHeight="1" thickBot="1" x14ac:dyDescent="0.25">
      <c r="A348" s="597" t="s">
        <v>373</v>
      </c>
      <c r="B348" s="598"/>
      <c r="C348" s="598"/>
      <c r="D348" s="598"/>
      <c r="E348" s="599"/>
      <c r="F348" s="221">
        <f>SUM(F345:F347)</f>
        <v>0</v>
      </c>
      <c r="G348" s="221">
        <f>SUM(G345:G347)</f>
        <v>0</v>
      </c>
      <c r="H348" s="106"/>
    </row>
    <row r="349" spans="1:8" ht="33" customHeight="1" x14ac:dyDescent="0.2">
      <c r="A349" s="25"/>
      <c r="B349" s="25"/>
      <c r="C349" s="25"/>
      <c r="D349" s="25"/>
      <c r="E349" s="25"/>
      <c r="F349" s="132"/>
      <c r="G349" s="132"/>
      <c r="H349" s="106"/>
    </row>
    <row r="350" spans="1:8" ht="18" customHeight="1" x14ac:dyDescent="0.2">
      <c r="A350" s="587" t="s">
        <v>355</v>
      </c>
      <c r="B350" s="587"/>
      <c r="C350" s="587"/>
      <c r="D350" s="587"/>
      <c r="E350" s="587"/>
      <c r="F350" s="587"/>
      <c r="G350" s="587"/>
      <c r="H350" s="587"/>
    </row>
    <row r="351" spans="1:8" s="108" customFormat="1" ht="53.25" customHeight="1" x14ac:dyDescent="0.2">
      <c r="A351" s="613" t="s">
        <v>356</v>
      </c>
      <c r="B351" s="613"/>
      <c r="C351" s="613"/>
      <c r="D351" s="613"/>
      <c r="E351" s="613"/>
      <c r="F351" s="613"/>
      <c r="G351" s="613"/>
      <c r="H351" s="613"/>
    </row>
    <row r="352" spans="1:8" ht="34.5" customHeight="1" thickBot="1" x14ac:dyDescent="0.25">
      <c r="A352" s="448" t="s">
        <v>89</v>
      </c>
      <c r="B352" s="448"/>
      <c r="C352" s="448"/>
      <c r="D352" s="448"/>
      <c r="E352" s="448"/>
      <c r="F352" s="448"/>
      <c r="G352" s="448"/>
      <c r="H352" s="81"/>
    </row>
    <row r="353" spans="1:8" ht="24.95" customHeight="1" thickBot="1" x14ac:dyDescent="0.25">
      <c r="A353" s="534" t="s">
        <v>81</v>
      </c>
      <c r="B353" s="503" t="s">
        <v>82</v>
      </c>
      <c r="C353" s="529" t="s">
        <v>93</v>
      </c>
      <c r="D353" s="530"/>
      <c r="E353" s="360" t="s">
        <v>331</v>
      </c>
      <c r="F353" s="361"/>
      <c r="G353" s="78" t="s">
        <v>87</v>
      </c>
      <c r="H353" s="78" t="s">
        <v>88</v>
      </c>
    </row>
    <row r="354" spans="1:8" ht="24.95" customHeight="1" thickBot="1" x14ac:dyDescent="0.25">
      <c r="A354" s="477"/>
      <c r="B354" s="502"/>
      <c r="C354" s="18" t="s">
        <v>32</v>
      </c>
      <c r="D354" s="120" t="s">
        <v>33</v>
      </c>
      <c r="E354" s="379"/>
      <c r="F354" s="380"/>
      <c r="G354" s="381" t="s">
        <v>94</v>
      </c>
      <c r="H354" s="383"/>
    </row>
    <row r="355" spans="1:8" ht="20.100000000000001" customHeight="1" x14ac:dyDescent="0.2">
      <c r="A355" s="34" t="s">
        <v>192</v>
      </c>
      <c r="B355" s="34" t="s">
        <v>38</v>
      </c>
      <c r="C355" s="277"/>
      <c r="D355" s="278"/>
      <c r="E355" s="415">
        <v>20</v>
      </c>
      <c r="F355" s="416"/>
      <c r="G355" s="114">
        <f>C355*E355*5</f>
        <v>0</v>
      </c>
      <c r="H355" s="114">
        <f>D355*E355*5</f>
        <v>0</v>
      </c>
    </row>
    <row r="356" spans="1:8" ht="20.100000000000001" customHeight="1" thickBot="1" x14ac:dyDescent="0.25">
      <c r="A356" s="37" t="s">
        <v>47</v>
      </c>
      <c r="B356" s="40" t="s">
        <v>38</v>
      </c>
      <c r="C356" s="279"/>
      <c r="D356" s="280"/>
      <c r="E356" s="465">
        <v>2</v>
      </c>
      <c r="F356" s="466"/>
      <c r="G356" s="116">
        <f>C356*E356*5</f>
        <v>0</v>
      </c>
      <c r="H356" s="116">
        <f>D356*E356*5</f>
        <v>0</v>
      </c>
    </row>
    <row r="357" spans="1:8" ht="20.100000000000001" customHeight="1" thickBot="1" x14ac:dyDescent="0.25">
      <c r="A357" s="536" t="s">
        <v>370</v>
      </c>
      <c r="B357" s="537"/>
      <c r="C357" s="537"/>
      <c r="D357" s="537"/>
      <c r="E357" s="537"/>
      <c r="F357" s="538"/>
      <c r="G357" s="117">
        <f>SUM(G355:G356)</f>
        <v>0</v>
      </c>
      <c r="H357" s="118">
        <f>SUM(H355:H356)</f>
        <v>0</v>
      </c>
    </row>
    <row r="358" spans="1:8" ht="34.5" customHeight="1" thickBot="1" x14ac:dyDescent="0.25">
      <c r="A358" s="539" t="s">
        <v>90</v>
      </c>
      <c r="B358" s="539"/>
      <c r="C358" s="539"/>
      <c r="D358" s="539"/>
      <c r="E358" s="539"/>
      <c r="F358" s="539"/>
      <c r="G358" s="539"/>
      <c r="H358" s="539"/>
    </row>
    <row r="359" spans="1:8" ht="20.100000000000001" customHeight="1" thickBot="1" x14ac:dyDescent="0.25">
      <c r="A359" s="534" t="s">
        <v>81</v>
      </c>
      <c r="B359" s="503" t="s">
        <v>82</v>
      </c>
      <c r="C359" s="429" t="s">
        <v>92</v>
      </c>
      <c r="D359" s="430"/>
      <c r="E359" s="360" t="s">
        <v>97</v>
      </c>
      <c r="F359" s="361"/>
      <c r="G359" s="78" t="s">
        <v>87</v>
      </c>
      <c r="H359" s="78" t="s">
        <v>88</v>
      </c>
    </row>
    <row r="360" spans="1:8" ht="27" customHeight="1" thickBot="1" x14ac:dyDescent="0.25">
      <c r="A360" s="477"/>
      <c r="B360" s="502"/>
      <c r="C360" s="18" t="s">
        <v>32</v>
      </c>
      <c r="D360" s="120" t="s">
        <v>33</v>
      </c>
      <c r="E360" s="379"/>
      <c r="F360" s="380"/>
      <c r="G360" s="381" t="s">
        <v>98</v>
      </c>
      <c r="H360" s="383"/>
    </row>
    <row r="361" spans="1:8" ht="20.100000000000001" customHeight="1" x14ac:dyDescent="0.2">
      <c r="A361" s="34" t="s">
        <v>48</v>
      </c>
      <c r="B361" s="34" t="s">
        <v>91</v>
      </c>
      <c r="C361" s="277"/>
      <c r="D361" s="278"/>
      <c r="E361" s="415">
        <v>6</v>
      </c>
      <c r="F361" s="416"/>
      <c r="G361" s="114">
        <f>C361*E361*5</f>
        <v>0</v>
      </c>
      <c r="H361" s="114">
        <f>D361*E361*5</f>
        <v>0</v>
      </c>
    </row>
    <row r="362" spans="1:8" ht="20.100000000000001" customHeight="1" x14ac:dyDescent="0.2">
      <c r="A362" s="133" t="s">
        <v>40</v>
      </c>
      <c r="B362" s="133" t="s">
        <v>91</v>
      </c>
      <c r="C362" s="285"/>
      <c r="D362" s="286"/>
      <c r="E362" s="614">
        <v>24</v>
      </c>
      <c r="F362" s="615"/>
      <c r="G362" s="222">
        <f>C362*E362*5</f>
        <v>0</v>
      </c>
      <c r="H362" s="222">
        <f>D362*E362*5</f>
        <v>0</v>
      </c>
    </row>
    <row r="363" spans="1:8" ht="20.100000000000001" customHeight="1" x14ac:dyDescent="0.2">
      <c r="A363" s="35" t="s">
        <v>169</v>
      </c>
      <c r="B363" s="35" t="s">
        <v>91</v>
      </c>
      <c r="C363" s="285"/>
      <c r="D363" s="286"/>
      <c r="E363" s="417">
        <v>2</v>
      </c>
      <c r="F363" s="418"/>
      <c r="G363" s="222">
        <f>C363*E363*5</f>
        <v>0</v>
      </c>
      <c r="H363" s="222">
        <f>D363*E363*5</f>
        <v>0</v>
      </c>
    </row>
    <row r="364" spans="1:8" ht="20.100000000000001" customHeight="1" thickBot="1" x14ac:dyDescent="0.25">
      <c r="A364" s="37" t="s">
        <v>47</v>
      </c>
      <c r="B364" s="40" t="s">
        <v>91</v>
      </c>
      <c r="C364" s="279"/>
      <c r="D364" s="280"/>
      <c r="E364" s="465">
        <v>56</v>
      </c>
      <c r="F364" s="466"/>
      <c r="G364" s="116">
        <f>C364*E364*5</f>
        <v>0</v>
      </c>
      <c r="H364" s="116">
        <f>D364*E364*5</f>
        <v>0</v>
      </c>
    </row>
    <row r="365" spans="1:8" ht="20.100000000000001" customHeight="1" thickBot="1" x14ac:dyDescent="0.25">
      <c r="A365" s="419" t="s">
        <v>369</v>
      </c>
      <c r="B365" s="420"/>
      <c r="C365" s="420"/>
      <c r="D365" s="420"/>
      <c r="E365" s="420"/>
      <c r="F365" s="32"/>
      <c r="G365" s="117">
        <f>SUM(G361:G364)</f>
        <v>0</v>
      </c>
      <c r="H365" s="118">
        <f>SUM(H361:H364)</f>
        <v>0</v>
      </c>
    </row>
    <row r="366" spans="1:8" ht="34.5" customHeight="1" thickBot="1" x14ac:dyDescent="0.25">
      <c r="A366" s="539" t="s">
        <v>96</v>
      </c>
      <c r="B366" s="539"/>
      <c r="C366" s="539"/>
      <c r="D366" s="539"/>
      <c r="E366" s="539"/>
      <c r="F366" s="539"/>
      <c r="G366" s="539"/>
      <c r="H366" s="539"/>
    </row>
    <row r="367" spans="1:8" ht="27" customHeight="1" thickBot="1" x14ac:dyDescent="0.25">
      <c r="A367" s="534" t="s">
        <v>81</v>
      </c>
      <c r="B367" s="503" t="s">
        <v>193</v>
      </c>
      <c r="C367" s="429" t="s">
        <v>321</v>
      </c>
      <c r="D367" s="430"/>
      <c r="E367" s="360" t="s">
        <v>194</v>
      </c>
      <c r="F367" s="361"/>
      <c r="G367" s="78" t="s">
        <v>195</v>
      </c>
      <c r="H367" s="78" t="s">
        <v>196</v>
      </c>
    </row>
    <row r="368" spans="1:8" ht="23.25" customHeight="1" thickBot="1" x14ac:dyDescent="0.25">
      <c r="A368" s="477"/>
      <c r="B368" s="502"/>
      <c r="C368" s="18" t="s">
        <v>32</v>
      </c>
      <c r="D368" s="120" t="s">
        <v>33</v>
      </c>
      <c r="E368" s="379"/>
      <c r="F368" s="380"/>
      <c r="G368" s="381" t="s">
        <v>99</v>
      </c>
      <c r="H368" s="383"/>
    </row>
    <row r="369" spans="1:8" ht="20.100000000000001" customHeight="1" x14ac:dyDescent="0.2">
      <c r="A369" s="394" t="s">
        <v>48</v>
      </c>
      <c r="B369" s="34" t="s">
        <v>174</v>
      </c>
      <c r="C369" s="277"/>
      <c r="D369" s="278"/>
      <c r="E369" s="415">
        <v>2</v>
      </c>
      <c r="F369" s="416"/>
      <c r="G369" s="114">
        <f t="shared" ref="G369:G379" si="8">C369*E369*5</f>
        <v>0</v>
      </c>
      <c r="H369" s="114">
        <f t="shared" ref="H369:H379" si="9">D369*E369*5</f>
        <v>0</v>
      </c>
    </row>
    <row r="370" spans="1:8" ht="20.100000000000001" customHeight="1" x14ac:dyDescent="0.2">
      <c r="A370" s="395"/>
      <c r="B370" s="35" t="s">
        <v>175</v>
      </c>
      <c r="C370" s="285"/>
      <c r="D370" s="286"/>
      <c r="E370" s="417">
        <v>2</v>
      </c>
      <c r="F370" s="418"/>
      <c r="G370" s="115">
        <f t="shared" si="8"/>
        <v>0</v>
      </c>
      <c r="H370" s="115">
        <f t="shared" si="9"/>
        <v>0</v>
      </c>
    </row>
    <row r="371" spans="1:8" ht="20.100000000000001" customHeight="1" thickBot="1" x14ac:dyDescent="0.25">
      <c r="A371" s="396"/>
      <c r="B371" s="37" t="s">
        <v>176</v>
      </c>
      <c r="C371" s="279"/>
      <c r="D371" s="280"/>
      <c r="E371" s="465">
        <v>2</v>
      </c>
      <c r="F371" s="466"/>
      <c r="G371" s="116">
        <f t="shared" si="8"/>
        <v>0</v>
      </c>
      <c r="H371" s="116">
        <f t="shared" si="9"/>
        <v>0</v>
      </c>
    </row>
    <row r="372" spans="1:8" ht="20.100000000000001" customHeight="1" x14ac:dyDescent="0.2">
      <c r="A372" s="394" t="s">
        <v>40</v>
      </c>
      <c r="B372" s="34" t="s">
        <v>174</v>
      </c>
      <c r="C372" s="277"/>
      <c r="D372" s="284"/>
      <c r="E372" s="415">
        <v>4</v>
      </c>
      <c r="F372" s="416"/>
      <c r="G372" s="114">
        <f t="shared" si="8"/>
        <v>0</v>
      </c>
      <c r="H372" s="114">
        <f t="shared" si="9"/>
        <v>0</v>
      </c>
    </row>
    <row r="373" spans="1:8" ht="20.100000000000001" customHeight="1" x14ac:dyDescent="0.2">
      <c r="A373" s="395"/>
      <c r="B373" s="35" t="s">
        <v>175</v>
      </c>
      <c r="C373" s="285"/>
      <c r="D373" s="286"/>
      <c r="E373" s="417">
        <v>4</v>
      </c>
      <c r="F373" s="418"/>
      <c r="G373" s="115">
        <f t="shared" si="8"/>
        <v>0</v>
      </c>
      <c r="H373" s="115">
        <f t="shared" si="9"/>
        <v>0</v>
      </c>
    </row>
    <row r="374" spans="1:8" ht="20.100000000000001" customHeight="1" thickBot="1" x14ac:dyDescent="0.25">
      <c r="A374" s="396"/>
      <c r="B374" s="37" t="s">
        <v>176</v>
      </c>
      <c r="C374" s="279"/>
      <c r="D374" s="280"/>
      <c r="E374" s="465">
        <v>4</v>
      </c>
      <c r="F374" s="466"/>
      <c r="G374" s="116">
        <f t="shared" si="8"/>
        <v>0</v>
      </c>
      <c r="H374" s="116">
        <f t="shared" si="9"/>
        <v>0</v>
      </c>
    </row>
    <row r="375" spans="1:8" ht="20.100000000000001" customHeight="1" x14ac:dyDescent="0.2">
      <c r="A375" s="394" t="s">
        <v>169</v>
      </c>
      <c r="B375" s="34" t="s">
        <v>174</v>
      </c>
      <c r="C375" s="277"/>
      <c r="D375" s="284"/>
      <c r="E375" s="415">
        <v>2</v>
      </c>
      <c r="F375" s="416"/>
      <c r="G375" s="114">
        <f t="shared" si="8"/>
        <v>0</v>
      </c>
      <c r="H375" s="114">
        <f t="shared" si="9"/>
        <v>0</v>
      </c>
    </row>
    <row r="376" spans="1:8" ht="20.100000000000001" customHeight="1" thickBot="1" x14ac:dyDescent="0.25">
      <c r="A376" s="396"/>
      <c r="B376" s="37" t="s">
        <v>175</v>
      </c>
      <c r="C376" s="279"/>
      <c r="D376" s="280"/>
      <c r="E376" s="465">
        <v>2</v>
      </c>
      <c r="F376" s="466"/>
      <c r="G376" s="116">
        <f t="shared" si="8"/>
        <v>0</v>
      </c>
      <c r="H376" s="116">
        <f t="shared" si="9"/>
        <v>0</v>
      </c>
    </row>
    <row r="377" spans="1:8" ht="20.100000000000001" customHeight="1" x14ac:dyDescent="0.2">
      <c r="A377" s="395" t="s">
        <v>47</v>
      </c>
      <c r="B377" s="87" t="s">
        <v>174</v>
      </c>
      <c r="C377" s="281"/>
      <c r="D377" s="282"/>
      <c r="E377" s="415">
        <v>7</v>
      </c>
      <c r="F377" s="416"/>
      <c r="G377" s="121">
        <f t="shared" si="8"/>
        <v>0</v>
      </c>
      <c r="H377" s="121">
        <f t="shared" si="9"/>
        <v>0</v>
      </c>
    </row>
    <row r="378" spans="1:8" ht="20.100000000000001" customHeight="1" x14ac:dyDescent="0.2">
      <c r="A378" s="395"/>
      <c r="B378" s="133" t="s">
        <v>175</v>
      </c>
      <c r="C378" s="311"/>
      <c r="D378" s="312"/>
      <c r="E378" s="417">
        <v>7</v>
      </c>
      <c r="F378" s="418"/>
      <c r="G378" s="222">
        <f t="shared" si="8"/>
        <v>0</v>
      </c>
      <c r="H378" s="222">
        <f t="shared" si="9"/>
        <v>0</v>
      </c>
    </row>
    <row r="379" spans="1:8" ht="20.100000000000001" customHeight="1" thickBot="1" x14ac:dyDescent="0.25">
      <c r="A379" s="396"/>
      <c r="B379" s="40" t="s">
        <v>176</v>
      </c>
      <c r="C379" s="279"/>
      <c r="D379" s="280"/>
      <c r="E379" s="465">
        <v>7</v>
      </c>
      <c r="F379" s="466"/>
      <c r="G379" s="116">
        <f t="shared" si="8"/>
        <v>0</v>
      </c>
      <c r="H379" s="116">
        <f t="shared" si="9"/>
        <v>0</v>
      </c>
    </row>
    <row r="380" spans="1:8" ht="20.100000000000001" customHeight="1" thickBot="1" x14ac:dyDescent="0.25">
      <c r="A380" s="419" t="s">
        <v>368</v>
      </c>
      <c r="B380" s="420"/>
      <c r="C380" s="420"/>
      <c r="D380" s="420"/>
      <c r="E380" s="420"/>
      <c r="F380" s="449"/>
      <c r="G380" s="117">
        <f>SUM(G369:G379)</f>
        <v>0</v>
      </c>
      <c r="H380" s="118">
        <f>SUM(H369:H379)</f>
        <v>0</v>
      </c>
    </row>
    <row r="381" spans="1:8" ht="33" customHeight="1" x14ac:dyDescent="0.2">
      <c r="A381" s="25"/>
      <c r="B381" s="25"/>
      <c r="C381" s="25"/>
      <c r="D381" s="25"/>
      <c r="E381" s="25"/>
      <c r="F381" s="132"/>
      <c r="G381" s="132"/>
      <c r="H381" s="106"/>
    </row>
    <row r="382" spans="1:8" ht="18" customHeight="1" x14ac:dyDescent="0.2">
      <c r="A382" s="95" t="s">
        <v>198</v>
      </c>
      <c r="B382" s="223"/>
      <c r="C382" s="223"/>
      <c r="D382" s="223"/>
      <c r="E382" s="223"/>
      <c r="F382" s="223"/>
      <c r="G382" s="223"/>
      <c r="H382" s="223"/>
    </row>
    <row r="383" spans="1:8" ht="30" customHeight="1" x14ac:dyDescent="0.2">
      <c r="A383" s="352" t="s">
        <v>197</v>
      </c>
      <c r="B383" s="352"/>
      <c r="C383" s="352"/>
      <c r="D383" s="352"/>
      <c r="E383" s="352"/>
      <c r="F383" s="352"/>
      <c r="G383" s="352"/>
      <c r="H383" s="352"/>
    </row>
    <row r="384" spans="1:8" ht="14.25" customHeight="1" x14ac:dyDescent="0.2">
      <c r="A384" s="81"/>
      <c r="B384" s="81"/>
      <c r="C384" s="81"/>
      <c r="D384" s="81"/>
      <c r="E384" s="81"/>
      <c r="F384" s="81"/>
      <c r="G384" s="81"/>
      <c r="H384" s="81"/>
    </row>
    <row r="385" spans="1:8" s="2" customFormat="1" ht="18" customHeight="1" x14ac:dyDescent="0.3">
      <c r="A385" s="94" t="s">
        <v>204</v>
      </c>
      <c r="B385" s="90"/>
      <c r="C385" s="90"/>
      <c r="D385" s="90"/>
      <c r="E385" s="90"/>
      <c r="F385" s="90"/>
      <c r="G385" s="90"/>
      <c r="H385" s="90"/>
    </row>
    <row r="386" spans="1:8" s="2" customFormat="1" ht="30" customHeight="1" thickBot="1" x14ac:dyDescent="0.25">
      <c r="A386" s="414" t="s">
        <v>201</v>
      </c>
      <c r="B386" s="414"/>
      <c r="C386" s="414"/>
      <c r="D386" s="414"/>
      <c r="E386" s="414"/>
      <c r="F386" s="352"/>
      <c r="G386" s="414"/>
      <c r="H386" s="414"/>
    </row>
    <row r="387" spans="1:8" s="2" customFormat="1" ht="13.5" customHeight="1" thickBot="1" x14ac:dyDescent="0.25">
      <c r="A387" s="354" t="s">
        <v>0</v>
      </c>
      <c r="B387" s="427" t="s">
        <v>1</v>
      </c>
      <c r="C387" s="362" t="s">
        <v>61</v>
      </c>
      <c r="D387" s="345" t="s">
        <v>64</v>
      </c>
      <c r="E387" s="381"/>
      <c r="F387" s="362" t="s">
        <v>44</v>
      </c>
      <c r="G387" s="78" t="s">
        <v>84</v>
      </c>
      <c r="H387" s="78" t="s">
        <v>85</v>
      </c>
    </row>
    <row r="388" spans="1:8" s="2" customFormat="1" ht="13.5" customHeight="1" thickBot="1" x14ac:dyDescent="0.25">
      <c r="A388" s="357"/>
      <c r="B388" s="428"/>
      <c r="C388" s="363"/>
      <c r="D388" s="77" t="s">
        <v>32</v>
      </c>
      <c r="E388" s="82" t="s">
        <v>33</v>
      </c>
      <c r="F388" s="363"/>
      <c r="G388" s="345" t="s">
        <v>186</v>
      </c>
      <c r="H388" s="345"/>
    </row>
    <row r="389" spans="1:8" s="2" customFormat="1" ht="13.35" customHeight="1" thickBot="1" x14ac:dyDescent="0.25">
      <c r="A389" s="460" t="s">
        <v>48</v>
      </c>
      <c r="B389" s="453" t="s">
        <v>2</v>
      </c>
      <c r="C389" s="8" t="s">
        <v>28</v>
      </c>
      <c r="D389" s="311"/>
      <c r="E389" s="313"/>
      <c r="F389" s="458">
        <v>1415</v>
      </c>
      <c r="G389" s="450">
        <f>(D392/12)*9*F389*5</f>
        <v>0</v>
      </c>
      <c r="H389" s="450">
        <f>(E392/12)*9*F389*5</f>
        <v>0</v>
      </c>
    </row>
    <row r="390" spans="1:8" s="2" customFormat="1" ht="13.35" customHeight="1" thickBot="1" x14ac:dyDescent="0.25">
      <c r="A390" s="460"/>
      <c r="B390" s="454"/>
      <c r="C390" s="11" t="s">
        <v>69</v>
      </c>
      <c r="D390" s="311"/>
      <c r="E390" s="313"/>
      <c r="F390" s="395"/>
      <c r="G390" s="456"/>
      <c r="H390" s="456"/>
    </row>
    <row r="391" spans="1:8" s="2" customFormat="1" ht="13.35" customHeight="1" thickBot="1" x14ac:dyDescent="0.25">
      <c r="A391" s="460"/>
      <c r="B391" s="454"/>
      <c r="C391" s="11" t="s">
        <v>30</v>
      </c>
      <c r="D391" s="311"/>
      <c r="E391" s="313"/>
      <c r="F391" s="395"/>
      <c r="G391" s="456"/>
      <c r="H391" s="456"/>
    </row>
    <row r="392" spans="1:8" s="2" customFormat="1" ht="13.35" customHeight="1" thickBot="1" x14ac:dyDescent="0.25">
      <c r="A392" s="460"/>
      <c r="B392" s="455"/>
      <c r="C392" s="14" t="s">
        <v>31</v>
      </c>
      <c r="D392" s="224">
        <f>SUM(D389:D391)</f>
        <v>0</v>
      </c>
      <c r="E392" s="225">
        <f>SUM(E389:E391)</f>
        <v>0</v>
      </c>
      <c r="F392" s="396"/>
      <c r="G392" s="457"/>
      <c r="H392" s="457"/>
    </row>
    <row r="393" spans="1:8" s="2" customFormat="1" ht="13.35" customHeight="1" thickBot="1" x14ac:dyDescent="0.25">
      <c r="A393" s="460"/>
      <c r="B393" s="453" t="s">
        <v>3</v>
      </c>
      <c r="C393" s="8" t="s">
        <v>28</v>
      </c>
      <c r="D393" s="311"/>
      <c r="E393" s="313"/>
      <c r="F393" s="394">
        <v>1</v>
      </c>
      <c r="G393" s="450">
        <f>D396*F393*5</f>
        <v>0</v>
      </c>
      <c r="H393" s="450">
        <f>E396*F393*5</f>
        <v>0</v>
      </c>
    </row>
    <row r="394" spans="1:8" s="2" customFormat="1" ht="13.35" customHeight="1" thickBot="1" x14ac:dyDescent="0.25">
      <c r="A394" s="460"/>
      <c r="B394" s="454"/>
      <c r="C394" s="11" t="s">
        <v>69</v>
      </c>
      <c r="D394" s="311"/>
      <c r="E394" s="313"/>
      <c r="F394" s="395"/>
      <c r="G394" s="456"/>
      <c r="H394" s="456"/>
    </row>
    <row r="395" spans="1:8" s="2" customFormat="1" ht="13.35" customHeight="1" thickBot="1" x14ac:dyDescent="0.25">
      <c r="A395" s="460"/>
      <c r="B395" s="454"/>
      <c r="C395" s="11" t="s">
        <v>30</v>
      </c>
      <c r="D395" s="311"/>
      <c r="E395" s="313"/>
      <c r="F395" s="395"/>
      <c r="G395" s="456"/>
      <c r="H395" s="456"/>
    </row>
    <row r="396" spans="1:8" s="2" customFormat="1" ht="13.35" customHeight="1" thickBot="1" x14ac:dyDescent="0.25">
      <c r="A396" s="460"/>
      <c r="B396" s="455"/>
      <c r="C396" s="14" t="s">
        <v>31</v>
      </c>
      <c r="D396" s="224">
        <f>SUM(D393:D395)</f>
        <v>0</v>
      </c>
      <c r="E396" s="225">
        <f>SUM(E393:E395)</f>
        <v>0</v>
      </c>
      <c r="F396" s="396"/>
      <c r="G396" s="457"/>
      <c r="H396" s="457"/>
    </row>
    <row r="397" spans="1:8" s="2" customFormat="1" ht="13.35" customHeight="1" thickBot="1" x14ac:dyDescent="0.25">
      <c r="A397" s="460"/>
      <c r="B397" s="453" t="s">
        <v>9</v>
      </c>
      <c r="C397" s="8" t="s">
        <v>28</v>
      </c>
      <c r="D397" s="311"/>
      <c r="E397" s="313"/>
      <c r="F397" s="394">
        <v>1415</v>
      </c>
      <c r="G397" s="450">
        <f>(D400/12)*3*F397*5</f>
        <v>0</v>
      </c>
      <c r="H397" s="450">
        <f>(E400/12)*3*F397*5</f>
        <v>0</v>
      </c>
    </row>
    <row r="398" spans="1:8" s="2" customFormat="1" ht="13.35" customHeight="1" thickBot="1" x14ac:dyDescent="0.25">
      <c r="A398" s="460"/>
      <c r="B398" s="454"/>
      <c r="C398" s="11" t="s">
        <v>69</v>
      </c>
      <c r="D398" s="311"/>
      <c r="E398" s="313"/>
      <c r="F398" s="395"/>
      <c r="G398" s="456"/>
      <c r="H398" s="456"/>
    </row>
    <row r="399" spans="1:8" s="2" customFormat="1" ht="13.35" customHeight="1" thickBot="1" x14ac:dyDescent="0.25">
      <c r="A399" s="460"/>
      <c r="B399" s="454"/>
      <c r="C399" s="11" t="s">
        <v>30</v>
      </c>
      <c r="D399" s="311"/>
      <c r="E399" s="313"/>
      <c r="F399" s="395"/>
      <c r="G399" s="456"/>
      <c r="H399" s="456"/>
    </row>
    <row r="400" spans="1:8" s="2" customFormat="1" ht="13.35" customHeight="1" thickBot="1" x14ac:dyDescent="0.25">
      <c r="A400" s="460"/>
      <c r="B400" s="455"/>
      <c r="C400" s="14" t="s">
        <v>31</v>
      </c>
      <c r="D400" s="224">
        <f>SUM(D397:D399)</f>
        <v>0</v>
      </c>
      <c r="E400" s="225">
        <f>SUM(E397:E399)</f>
        <v>0</v>
      </c>
      <c r="F400" s="396"/>
      <c r="G400" s="457"/>
      <c r="H400" s="457"/>
    </row>
    <row r="401" spans="1:8" s="2" customFormat="1" ht="13.35" customHeight="1" thickBot="1" x14ac:dyDescent="0.25">
      <c r="A401" s="460" t="s">
        <v>40</v>
      </c>
      <c r="B401" s="453" t="s">
        <v>2</v>
      </c>
      <c r="C401" s="8" t="s">
        <v>28</v>
      </c>
      <c r="D401" s="311"/>
      <c r="E401" s="313"/>
      <c r="F401" s="458">
        <v>1318</v>
      </c>
      <c r="G401" s="450">
        <f>(D404/12)*9*F401*5</f>
        <v>0</v>
      </c>
      <c r="H401" s="450">
        <f>(E404/12)*9*F401*5</f>
        <v>0</v>
      </c>
    </row>
    <row r="402" spans="1:8" s="2" customFormat="1" ht="13.35" customHeight="1" thickBot="1" x14ac:dyDescent="0.25">
      <c r="A402" s="460"/>
      <c r="B402" s="454"/>
      <c r="C402" s="11" t="s">
        <v>69</v>
      </c>
      <c r="D402" s="311"/>
      <c r="E402" s="313"/>
      <c r="F402" s="395"/>
      <c r="G402" s="456"/>
      <c r="H402" s="456"/>
    </row>
    <row r="403" spans="1:8" s="2" customFormat="1" ht="13.35" customHeight="1" thickBot="1" x14ac:dyDescent="0.25">
      <c r="A403" s="460"/>
      <c r="B403" s="454"/>
      <c r="C403" s="11" t="s">
        <v>30</v>
      </c>
      <c r="D403" s="311"/>
      <c r="E403" s="313"/>
      <c r="F403" s="395"/>
      <c r="G403" s="456"/>
      <c r="H403" s="456"/>
    </row>
    <row r="404" spans="1:8" s="2" customFormat="1" ht="13.35" customHeight="1" thickBot="1" x14ac:dyDescent="0.25">
      <c r="A404" s="460"/>
      <c r="B404" s="455"/>
      <c r="C404" s="14" t="s">
        <v>31</v>
      </c>
      <c r="D404" s="224">
        <f>SUM(D401:D403)</f>
        <v>0</v>
      </c>
      <c r="E404" s="225">
        <f>SUM(E401:E403)</f>
        <v>0</v>
      </c>
      <c r="F404" s="396"/>
      <c r="G404" s="457"/>
      <c r="H404" s="457"/>
    </row>
    <row r="405" spans="1:8" s="2" customFormat="1" ht="13.35" customHeight="1" thickBot="1" x14ac:dyDescent="0.25">
      <c r="A405" s="460"/>
      <c r="B405" s="453" t="s">
        <v>3</v>
      </c>
      <c r="C405" s="8" t="s">
        <v>28</v>
      </c>
      <c r="D405" s="311"/>
      <c r="E405" s="313"/>
      <c r="F405" s="394">
        <v>1</v>
      </c>
      <c r="G405" s="450">
        <f>D408*F405*5</f>
        <v>0</v>
      </c>
      <c r="H405" s="450">
        <f>E408*F405*5</f>
        <v>0</v>
      </c>
    </row>
    <row r="406" spans="1:8" s="2" customFormat="1" ht="13.35" customHeight="1" thickBot="1" x14ac:dyDescent="0.25">
      <c r="A406" s="460"/>
      <c r="B406" s="454"/>
      <c r="C406" s="11" t="s">
        <v>69</v>
      </c>
      <c r="D406" s="311"/>
      <c r="E406" s="313"/>
      <c r="F406" s="395"/>
      <c r="G406" s="456"/>
      <c r="H406" s="456"/>
    </row>
    <row r="407" spans="1:8" s="2" customFormat="1" ht="13.35" customHeight="1" thickBot="1" x14ac:dyDescent="0.25">
      <c r="A407" s="460"/>
      <c r="B407" s="454"/>
      <c r="C407" s="11" t="s">
        <v>30</v>
      </c>
      <c r="D407" s="311"/>
      <c r="E407" s="313"/>
      <c r="F407" s="395"/>
      <c r="G407" s="456"/>
      <c r="H407" s="456"/>
    </row>
    <row r="408" spans="1:8" s="2" customFormat="1" ht="13.35" customHeight="1" thickBot="1" x14ac:dyDescent="0.25">
      <c r="A408" s="460"/>
      <c r="B408" s="455"/>
      <c r="C408" s="14" t="s">
        <v>31</v>
      </c>
      <c r="D408" s="224">
        <f>SUM(D405:D407)</f>
        <v>0</v>
      </c>
      <c r="E408" s="225">
        <f>SUM(E405:E407)</f>
        <v>0</v>
      </c>
      <c r="F408" s="396"/>
      <c r="G408" s="457"/>
      <c r="H408" s="457"/>
    </row>
    <row r="409" spans="1:8" s="2" customFormat="1" ht="13.35" customHeight="1" thickBot="1" x14ac:dyDescent="0.25">
      <c r="A409" s="460"/>
      <c r="B409" s="453" t="s">
        <v>9</v>
      </c>
      <c r="C409" s="8" t="s">
        <v>28</v>
      </c>
      <c r="D409" s="311"/>
      <c r="E409" s="313"/>
      <c r="F409" s="394">
        <v>1318</v>
      </c>
      <c r="G409" s="450">
        <f>(D412/12)*3*F409*5</f>
        <v>0</v>
      </c>
      <c r="H409" s="450">
        <f>(E412/12)*3*F409*5</f>
        <v>0</v>
      </c>
    </row>
    <row r="410" spans="1:8" s="2" customFormat="1" ht="13.35" customHeight="1" thickBot="1" x14ac:dyDescent="0.25">
      <c r="A410" s="460"/>
      <c r="B410" s="454"/>
      <c r="C410" s="11" t="s">
        <v>69</v>
      </c>
      <c r="D410" s="311"/>
      <c r="E410" s="313"/>
      <c r="F410" s="395"/>
      <c r="G410" s="456"/>
      <c r="H410" s="456"/>
    </row>
    <row r="411" spans="1:8" s="2" customFormat="1" ht="13.35" customHeight="1" thickBot="1" x14ac:dyDescent="0.25">
      <c r="A411" s="460"/>
      <c r="B411" s="454"/>
      <c r="C411" s="11" t="s">
        <v>30</v>
      </c>
      <c r="D411" s="311"/>
      <c r="E411" s="313"/>
      <c r="F411" s="395"/>
      <c r="G411" s="456"/>
      <c r="H411" s="456"/>
    </row>
    <row r="412" spans="1:8" s="2" customFormat="1" ht="13.35" customHeight="1" thickBot="1" x14ac:dyDescent="0.25">
      <c r="A412" s="460"/>
      <c r="B412" s="455"/>
      <c r="C412" s="14" t="s">
        <v>31</v>
      </c>
      <c r="D412" s="224">
        <f>SUM(D409:D411)</f>
        <v>0</v>
      </c>
      <c r="E412" s="225">
        <f>SUM(E409:E411)</f>
        <v>0</v>
      </c>
      <c r="F412" s="396"/>
      <c r="G412" s="457"/>
      <c r="H412" s="457"/>
    </row>
    <row r="413" spans="1:8" s="2" customFormat="1" ht="13.35" customHeight="1" thickBot="1" x14ac:dyDescent="0.25">
      <c r="A413" s="460" t="s">
        <v>41</v>
      </c>
      <c r="B413" s="453" t="s">
        <v>2</v>
      </c>
      <c r="C413" s="8" t="s">
        <v>28</v>
      </c>
      <c r="D413" s="311"/>
      <c r="E413" s="313"/>
      <c r="F413" s="458">
        <v>10</v>
      </c>
      <c r="G413" s="450">
        <f>(D416/12)*9*F413*5</f>
        <v>0</v>
      </c>
      <c r="H413" s="450">
        <f>(E416/12)*9*F413*5</f>
        <v>0</v>
      </c>
    </row>
    <row r="414" spans="1:8" s="2" customFormat="1" ht="13.35" customHeight="1" thickBot="1" x14ac:dyDescent="0.25">
      <c r="A414" s="460"/>
      <c r="B414" s="454"/>
      <c r="C414" s="11" t="s">
        <v>69</v>
      </c>
      <c r="D414" s="311"/>
      <c r="E414" s="313"/>
      <c r="F414" s="395"/>
      <c r="G414" s="456"/>
      <c r="H414" s="456"/>
    </row>
    <row r="415" spans="1:8" s="2" customFormat="1" ht="13.35" customHeight="1" thickBot="1" x14ac:dyDescent="0.25">
      <c r="A415" s="460"/>
      <c r="B415" s="454"/>
      <c r="C415" s="11" t="s">
        <v>30</v>
      </c>
      <c r="D415" s="311"/>
      <c r="E415" s="313"/>
      <c r="F415" s="395"/>
      <c r="G415" s="456"/>
      <c r="H415" s="456"/>
    </row>
    <row r="416" spans="1:8" s="2" customFormat="1" ht="13.35" customHeight="1" thickBot="1" x14ac:dyDescent="0.25">
      <c r="A416" s="460"/>
      <c r="B416" s="455"/>
      <c r="C416" s="14" t="s">
        <v>31</v>
      </c>
      <c r="D416" s="224">
        <f>SUM(D413:D415)</f>
        <v>0</v>
      </c>
      <c r="E416" s="225">
        <f>SUM(E413:E415)</f>
        <v>0</v>
      </c>
      <c r="F416" s="396"/>
      <c r="G416" s="457"/>
      <c r="H416" s="457"/>
    </row>
    <row r="417" spans="1:8" s="2" customFormat="1" ht="13.35" customHeight="1" thickBot="1" x14ac:dyDescent="0.25">
      <c r="A417" s="460"/>
      <c r="B417" s="453" t="s">
        <v>3</v>
      </c>
      <c r="C417" s="8" t="s">
        <v>28</v>
      </c>
      <c r="D417" s="311"/>
      <c r="E417" s="313"/>
      <c r="F417" s="394">
        <v>1</v>
      </c>
      <c r="G417" s="450">
        <f>D420*F417*5</f>
        <v>0</v>
      </c>
      <c r="H417" s="450">
        <f>E420*F417*5</f>
        <v>0</v>
      </c>
    </row>
    <row r="418" spans="1:8" s="2" customFormat="1" ht="13.35" customHeight="1" thickBot="1" x14ac:dyDescent="0.25">
      <c r="A418" s="460"/>
      <c r="B418" s="454"/>
      <c r="C418" s="11" t="s">
        <v>69</v>
      </c>
      <c r="D418" s="311"/>
      <c r="E418" s="313"/>
      <c r="F418" s="395"/>
      <c r="G418" s="456"/>
      <c r="H418" s="456"/>
    </row>
    <row r="419" spans="1:8" s="2" customFormat="1" ht="13.35" customHeight="1" thickBot="1" x14ac:dyDescent="0.25">
      <c r="A419" s="460"/>
      <c r="B419" s="454"/>
      <c r="C419" s="11" t="s">
        <v>30</v>
      </c>
      <c r="D419" s="311"/>
      <c r="E419" s="313"/>
      <c r="F419" s="395"/>
      <c r="G419" s="456"/>
      <c r="H419" s="456"/>
    </row>
    <row r="420" spans="1:8" s="2" customFormat="1" ht="13.35" customHeight="1" thickBot="1" x14ac:dyDescent="0.25">
      <c r="A420" s="460"/>
      <c r="B420" s="455"/>
      <c r="C420" s="14" t="s">
        <v>31</v>
      </c>
      <c r="D420" s="224">
        <f>SUM(D417:D419)</f>
        <v>0</v>
      </c>
      <c r="E420" s="225">
        <f>SUM(E417:E419)</f>
        <v>0</v>
      </c>
      <c r="F420" s="396"/>
      <c r="G420" s="457"/>
      <c r="H420" s="457"/>
    </row>
    <row r="421" spans="1:8" s="2" customFormat="1" ht="13.35" customHeight="1" thickBot="1" x14ac:dyDescent="0.25">
      <c r="A421" s="460"/>
      <c r="B421" s="453" t="s">
        <v>9</v>
      </c>
      <c r="C421" s="8" t="s">
        <v>28</v>
      </c>
      <c r="D421" s="311"/>
      <c r="E421" s="313"/>
      <c r="F421" s="394">
        <v>10</v>
      </c>
      <c r="G421" s="450">
        <f>(D424/12)*3*F421*5</f>
        <v>0</v>
      </c>
      <c r="H421" s="450">
        <f>(E424/12)*3*F421*5</f>
        <v>0</v>
      </c>
    </row>
    <row r="422" spans="1:8" s="2" customFormat="1" ht="13.35" customHeight="1" thickBot="1" x14ac:dyDescent="0.25">
      <c r="A422" s="460"/>
      <c r="B422" s="454"/>
      <c r="C422" s="11" t="s">
        <v>69</v>
      </c>
      <c r="D422" s="311"/>
      <c r="E422" s="313"/>
      <c r="F422" s="395"/>
      <c r="G422" s="456"/>
      <c r="H422" s="456"/>
    </row>
    <row r="423" spans="1:8" s="2" customFormat="1" ht="13.35" customHeight="1" thickBot="1" x14ac:dyDescent="0.25">
      <c r="A423" s="460"/>
      <c r="B423" s="454"/>
      <c r="C423" s="11" t="s">
        <v>30</v>
      </c>
      <c r="D423" s="311"/>
      <c r="E423" s="313"/>
      <c r="F423" s="395"/>
      <c r="G423" s="456"/>
      <c r="H423" s="456"/>
    </row>
    <row r="424" spans="1:8" s="2" customFormat="1" ht="13.35" customHeight="1" thickBot="1" x14ac:dyDescent="0.25">
      <c r="A424" s="460"/>
      <c r="B424" s="455"/>
      <c r="C424" s="14" t="s">
        <v>31</v>
      </c>
      <c r="D424" s="224">
        <f>SUM(D421:D423)</f>
        <v>0</v>
      </c>
      <c r="E424" s="225">
        <f>SUM(E421:E423)</f>
        <v>0</v>
      </c>
      <c r="F424" s="396"/>
      <c r="G424" s="457"/>
      <c r="H424" s="457"/>
    </row>
    <row r="425" spans="1:8" ht="15" customHeight="1" thickBot="1" x14ac:dyDescent="0.25">
      <c r="A425" s="467" t="s">
        <v>372</v>
      </c>
      <c r="B425" s="468"/>
      <c r="C425" s="468"/>
      <c r="D425" s="468"/>
      <c r="E425" s="468"/>
      <c r="F425" s="469"/>
      <c r="G425" s="113">
        <f>SUM(G389:G424)</f>
        <v>0</v>
      </c>
      <c r="H425" s="226">
        <f>SUM(H389:H424)</f>
        <v>0</v>
      </c>
    </row>
    <row r="426" spans="1:8" ht="12.75" customHeight="1" x14ac:dyDescent="0.2">
      <c r="A426" s="470" t="s">
        <v>199</v>
      </c>
      <c r="B426" s="470"/>
      <c r="C426" s="470"/>
      <c r="D426" s="470"/>
      <c r="E426" s="470"/>
      <c r="F426" s="470"/>
      <c r="G426" s="470"/>
      <c r="H426" s="470"/>
    </row>
    <row r="427" spans="1:8" ht="12.75" customHeight="1" x14ac:dyDescent="0.2">
      <c r="A427" s="461" t="s">
        <v>200</v>
      </c>
      <c r="B427" s="461"/>
      <c r="C427" s="461"/>
      <c r="D427" s="461"/>
      <c r="E427" s="461"/>
      <c r="F427" s="461"/>
      <c r="G427" s="461"/>
      <c r="H427" s="461"/>
    </row>
    <row r="428" spans="1:8" ht="32.450000000000003" customHeight="1" x14ac:dyDescent="0.2">
      <c r="A428" s="107"/>
      <c r="B428" s="107"/>
      <c r="C428" s="107"/>
      <c r="D428" s="107"/>
      <c r="E428" s="107"/>
      <c r="F428" s="107"/>
      <c r="G428" s="107"/>
      <c r="H428" s="107"/>
    </row>
    <row r="429" spans="1:8" ht="18" customHeight="1" x14ac:dyDescent="0.2">
      <c r="A429" s="462" t="s">
        <v>212</v>
      </c>
      <c r="B429" s="462"/>
      <c r="C429" s="462"/>
      <c r="D429" s="462"/>
      <c r="E429" s="462"/>
      <c r="F429" s="462"/>
      <c r="G429" s="462"/>
      <c r="H429" s="462"/>
    </row>
    <row r="430" spans="1:8" ht="47.25" customHeight="1" x14ac:dyDescent="0.2">
      <c r="A430" s="352" t="s">
        <v>357</v>
      </c>
      <c r="B430" s="352"/>
      <c r="C430" s="352"/>
      <c r="D430" s="352"/>
      <c r="E430" s="352"/>
      <c r="F430" s="352"/>
      <c r="G430" s="352"/>
      <c r="H430" s="352"/>
    </row>
    <row r="431" spans="1:8" ht="35.1" customHeight="1" thickBot="1" x14ac:dyDescent="0.25">
      <c r="A431" s="448" t="s">
        <v>89</v>
      </c>
      <c r="B431" s="448"/>
      <c r="C431" s="448"/>
      <c r="D431" s="448"/>
      <c r="E431" s="448"/>
      <c r="F431" s="448"/>
      <c r="G431" s="448"/>
      <c r="H431" s="79"/>
    </row>
    <row r="432" spans="1:8" ht="24.95" customHeight="1" thickBot="1" x14ac:dyDescent="0.25">
      <c r="A432" s="427" t="s">
        <v>81</v>
      </c>
      <c r="B432" s="362" t="s">
        <v>82</v>
      </c>
      <c r="C432" s="429" t="s">
        <v>93</v>
      </c>
      <c r="D432" s="430"/>
      <c r="E432" s="360" t="s">
        <v>331</v>
      </c>
      <c r="F432" s="361"/>
      <c r="G432" s="78" t="s">
        <v>87</v>
      </c>
      <c r="H432" s="78" t="s">
        <v>88</v>
      </c>
    </row>
    <row r="433" spans="1:8" ht="24.95" customHeight="1" thickBot="1" x14ac:dyDescent="0.25">
      <c r="A433" s="428"/>
      <c r="B433" s="363"/>
      <c r="C433" s="18" t="s">
        <v>32</v>
      </c>
      <c r="D433" s="120" t="s">
        <v>33</v>
      </c>
      <c r="E433" s="379"/>
      <c r="F433" s="380"/>
      <c r="G433" s="381" t="s">
        <v>94</v>
      </c>
      <c r="H433" s="383"/>
    </row>
    <row r="434" spans="1:8" ht="20.100000000000001" customHeight="1" thickBot="1" x14ac:dyDescent="0.25">
      <c r="A434" s="34" t="s">
        <v>202</v>
      </c>
      <c r="B434" s="34" t="s">
        <v>38</v>
      </c>
      <c r="C434" s="277"/>
      <c r="D434" s="278"/>
      <c r="E434" s="415">
        <v>6</v>
      </c>
      <c r="F434" s="416"/>
      <c r="G434" s="114">
        <f>C434*E434*5</f>
        <v>0</v>
      </c>
      <c r="H434" s="114">
        <f>D434*E434*5</f>
        <v>0</v>
      </c>
    </row>
    <row r="435" spans="1:8" ht="20.100000000000001" customHeight="1" thickBot="1" x14ac:dyDescent="0.25">
      <c r="A435" s="419" t="s">
        <v>370</v>
      </c>
      <c r="B435" s="420"/>
      <c r="C435" s="420"/>
      <c r="D435" s="420"/>
      <c r="E435" s="420"/>
      <c r="F435" s="449"/>
      <c r="G435" s="117">
        <f>SUM(G434:G434)</f>
        <v>0</v>
      </c>
      <c r="H435" s="118">
        <f>SUM(H434:H434)</f>
        <v>0</v>
      </c>
    </row>
    <row r="436" spans="1:8" ht="35.1" customHeight="1" thickBot="1" x14ac:dyDescent="0.25">
      <c r="A436" s="447" t="s">
        <v>90</v>
      </c>
      <c r="B436" s="447"/>
      <c r="C436" s="447"/>
      <c r="D436" s="447"/>
      <c r="E436" s="447"/>
      <c r="F436" s="447"/>
      <c r="G436" s="447"/>
      <c r="H436" s="447"/>
    </row>
    <row r="437" spans="1:8" ht="24.95" customHeight="1" thickBot="1" x14ac:dyDescent="0.25">
      <c r="A437" s="427" t="s">
        <v>81</v>
      </c>
      <c r="B437" s="362" t="s">
        <v>82</v>
      </c>
      <c r="C437" s="429" t="s">
        <v>92</v>
      </c>
      <c r="D437" s="430"/>
      <c r="E437" s="360" t="s">
        <v>97</v>
      </c>
      <c r="F437" s="361"/>
      <c r="G437" s="78" t="s">
        <v>87</v>
      </c>
      <c r="H437" s="78" t="s">
        <v>88</v>
      </c>
    </row>
    <row r="438" spans="1:8" ht="24" customHeight="1" thickBot="1" x14ac:dyDescent="0.25">
      <c r="A438" s="428"/>
      <c r="B438" s="363"/>
      <c r="C438" s="18" t="s">
        <v>32</v>
      </c>
      <c r="D438" s="120" t="s">
        <v>33</v>
      </c>
      <c r="E438" s="379"/>
      <c r="F438" s="380"/>
      <c r="G438" s="381" t="s">
        <v>98</v>
      </c>
      <c r="H438" s="383"/>
    </row>
    <row r="439" spans="1:8" ht="20.100000000000001" customHeight="1" x14ac:dyDescent="0.2">
      <c r="A439" s="34" t="s">
        <v>48</v>
      </c>
      <c r="B439" s="34" t="s">
        <v>91</v>
      </c>
      <c r="C439" s="277"/>
      <c r="D439" s="278"/>
      <c r="E439" s="415">
        <v>2</v>
      </c>
      <c r="F439" s="416"/>
      <c r="G439" s="114">
        <f>C439*E439*5</f>
        <v>0</v>
      </c>
      <c r="H439" s="114">
        <f>D439*E439*5</f>
        <v>0</v>
      </c>
    </row>
    <row r="440" spans="1:8" ht="20.100000000000001" customHeight="1" thickBot="1" x14ac:dyDescent="0.25">
      <c r="A440" s="133" t="s">
        <v>40</v>
      </c>
      <c r="B440" s="133" t="s">
        <v>91</v>
      </c>
      <c r="C440" s="285"/>
      <c r="D440" s="286"/>
      <c r="E440" s="417">
        <v>8</v>
      </c>
      <c r="F440" s="418"/>
      <c r="G440" s="222">
        <f>C440*E440*5</f>
        <v>0</v>
      </c>
      <c r="H440" s="222">
        <f>D440*E440*5</f>
        <v>0</v>
      </c>
    </row>
    <row r="441" spans="1:8" ht="20.100000000000001" customHeight="1" thickBot="1" x14ac:dyDescent="0.25">
      <c r="A441" s="419" t="s">
        <v>369</v>
      </c>
      <c r="B441" s="420"/>
      <c r="C441" s="420"/>
      <c r="D441" s="420"/>
      <c r="E441" s="420"/>
      <c r="F441" s="32"/>
      <c r="G441" s="117">
        <f>SUM(G439:G440)</f>
        <v>0</v>
      </c>
      <c r="H441" s="118">
        <f>SUM(H439:H440)</f>
        <v>0</v>
      </c>
    </row>
    <row r="442" spans="1:8" ht="35.1" customHeight="1" thickBot="1" x14ac:dyDescent="0.25">
      <c r="A442" s="539" t="s">
        <v>96</v>
      </c>
      <c r="B442" s="539"/>
      <c r="C442" s="539"/>
      <c r="D442" s="539"/>
      <c r="E442" s="539"/>
      <c r="F442" s="539"/>
      <c r="G442" s="539"/>
      <c r="H442" s="539"/>
    </row>
    <row r="443" spans="1:8" ht="24.95" customHeight="1" thickBot="1" x14ac:dyDescent="0.25">
      <c r="A443" s="427" t="s">
        <v>81</v>
      </c>
      <c r="B443" s="362" t="s">
        <v>34</v>
      </c>
      <c r="C443" s="429" t="s">
        <v>332</v>
      </c>
      <c r="D443" s="430"/>
      <c r="E443" s="360" t="s">
        <v>194</v>
      </c>
      <c r="F443" s="361"/>
      <c r="G443" s="78" t="s">
        <v>195</v>
      </c>
      <c r="H443" s="78" t="s">
        <v>196</v>
      </c>
    </row>
    <row r="444" spans="1:8" ht="24.95" customHeight="1" thickBot="1" x14ac:dyDescent="0.25">
      <c r="A444" s="428"/>
      <c r="B444" s="363"/>
      <c r="C444" s="18" t="s">
        <v>32</v>
      </c>
      <c r="D444" s="120" t="s">
        <v>33</v>
      </c>
      <c r="E444" s="379"/>
      <c r="F444" s="380"/>
      <c r="G444" s="381" t="s">
        <v>99</v>
      </c>
      <c r="H444" s="383"/>
    </row>
    <row r="445" spans="1:8" ht="19.5" customHeight="1" x14ac:dyDescent="0.2">
      <c r="A445" s="394" t="s">
        <v>48</v>
      </c>
      <c r="B445" s="34" t="s">
        <v>69</v>
      </c>
      <c r="C445" s="277"/>
      <c r="D445" s="278"/>
      <c r="E445" s="438">
        <v>2</v>
      </c>
      <c r="F445" s="439"/>
      <c r="G445" s="444">
        <f>C447*E445*5</f>
        <v>0</v>
      </c>
      <c r="H445" s="444">
        <f>D447*E445*5</f>
        <v>0</v>
      </c>
    </row>
    <row r="446" spans="1:8" ht="20.100000000000001" customHeight="1" x14ac:dyDescent="0.2">
      <c r="A446" s="395"/>
      <c r="B446" s="35" t="s">
        <v>30</v>
      </c>
      <c r="C446" s="285"/>
      <c r="D446" s="286"/>
      <c r="E446" s="440"/>
      <c r="F446" s="441"/>
      <c r="G446" s="445"/>
      <c r="H446" s="445"/>
    </row>
    <row r="447" spans="1:8" ht="20.100000000000001" customHeight="1" thickBot="1" x14ac:dyDescent="0.25">
      <c r="A447" s="396"/>
      <c r="B447" s="227" t="s">
        <v>31</v>
      </c>
      <c r="C447" s="228">
        <f>SUM(C445:C446)</f>
        <v>0</v>
      </c>
      <c r="D447" s="229">
        <f>SUM(D445:D446)</f>
        <v>0</v>
      </c>
      <c r="E447" s="442"/>
      <c r="F447" s="443"/>
      <c r="G447" s="446"/>
      <c r="H447" s="446"/>
    </row>
    <row r="448" spans="1:8" ht="20.100000000000001" customHeight="1" x14ac:dyDescent="0.2">
      <c r="A448" s="394" t="s">
        <v>40</v>
      </c>
      <c r="B448" s="34" t="s">
        <v>69</v>
      </c>
      <c r="C448" s="277"/>
      <c r="D448" s="284"/>
      <c r="E448" s="438">
        <v>8</v>
      </c>
      <c r="F448" s="439"/>
      <c r="G448" s="444">
        <f>C450*E448*5</f>
        <v>0</v>
      </c>
      <c r="H448" s="444">
        <f>D450*E448*5</f>
        <v>0</v>
      </c>
    </row>
    <row r="449" spans="1:8" ht="20.100000000000001" customHeight="1" x14ac:dyDescent="0.2">
      <c r="A449" s="395"/>
      <c r="B449" s="35" t="s">
        <v>30</v>
      </c>
      <c r="C449" s="285"/>
      <c r="D449" s="286"/>
      <c r="E449" s="440"/>
      <c r="F449" s="441"/>
      <c r="G449" s="445"/>
      <c r="H449" s="445"/>
    </row>
    <row r="450" spans="1:8" ht="20.100000000000001" customHeight="1" thickBot="1" x14ac:dyDescent="0.25">
      <c r="A450" s="396"/>
      <c r="B450" s="227" t="s">
        <v>31</v>
      </c>
      <c r="C450" s="228">
        <f>SUM(C448:C449)</f>
        <v>0</v>
      </c>
      <c r="D450" s="229">
        <f>SUM(D448:D449)</f>
        <v>0</v>
      </c>
      <c r="E450" s="442"/>
      <c r="F450" s="443"/>
      <c r="G450" s="446"/>
      <c r="H450" s="446"/>
    </row>
    <row r="451" spans="1:8" ht="20.100000000000001" customHeight="1" thickBot="1" x14ac:dyDescent="0.25">
      <c r="A451" s="419" t="s">
        <v>368</v>
      </c>
      <c r="B451" s="420"/>
      <c r="C451" s="420"/>
      <c r="D451" s="420"/>
      <c r="E451" s="420"/>
      <c r="F451" s="32"/>
      <c r="G451" s="117">
        <f>SUM(G445:G450)</f>
        <v>0</v>
      </c>
      <c r="H451" s="118">
        <f>SUM(H445:H450)</f>
        <v>0</v>
      </c>
    </row>
    <row r="452" spans="1:8" ht="33" customHeight="1" x14ac:dyDescent="0.2">
      <c r="A452" s="15"/>
      <c r="B452" s="15"/>
      <c r="C452" s="15"/>
      <c r="D452" s="15"/>
      <c r="E452" s="15"/>
      <c r="F452" s="103"/>
      <c r="G452" s="119"/>
      <c r="H452" s="119"/>
    </row>
    <row r="453" spans="1:8" ht="18" customHeight="1" x14ac:dyDescent="0.2">
      <c r="A453" s="546" t="s">
        <v>211</v>
      </c>
      <c r="B453" s="546"/>
      <c r="C453" s="546"/>
      <c r="D453" s="546"/>
      <c r="E453" s="546"/>
      <c r="F453" s="546"/>
      <c r="G453" s="546"/>
      <c r="H453" s="546"/>
    </row>
    <row r="454" spans="1:8" ht="35.1" customHeight="1" x14ac:dyDescent="0.2">
      <c r="A454" s="352" t="s">
        <v>203</v>
      </c>
      <c r="B454" s="352"/>
      <c r="C454" s="352"/>
      <c r="D454" s="352"/>
      <c r="E454" s="352"/>
      <c r="F454" s="352"/>
      <c r="G454" s="352"/>
      <c r="H454" s="352"/>
    </row>
    <row r="455" spans="1:8" ht="20.100000000000001" customHeight="1" x14ac:dyDescent="0.2">
      <c r="A455" s="81"/>
      <c r="B455" s="81"/>
      <c r="C455" s="81"/>
      <c r="D455" s="81"/>
      <c r="E455" s="81"/>
      <c r="F455" s="81"/>
      <c r="G455" s="81"/>
      <c r="H455" s="81"/>
    </row>
    <row r="456" spans="1:8" ht="18" customHeight="1" x14ac:dyDescent="0.3">
      <c r="A456" s="459" t="s">
        <v>205</v>
      </c>
      <c r="B456" s="459"/>
      <c r="C456" s="459"/>
      <c r="D456" s="459"/>
      <c r="E456" s="459"/>
      <c r="F456" s="459"/>
      <c r="G456" s="459"/>
      <c r="H456" s="459"/>
    </row>
    <row r="457" spans="1:8" ht="35.1" customHeight="1" thickBot="1" x14ac:dyDescent="0.25">
      <c r="A457" s="414" t="s">
        <v>201</v>
      </c>
      <c r="B457" s="414"/>
      <c r="C457" s="414"/>
      <c r="D457" s="414"/>
      <c r="E457" s="414"/>
      <c r="F457" s="352"/>
      <c r="G457" s="414"/>
      <c r="H457" s="414"/>
    </row>
    <row r="458" spans="1:8" ht="18" customHeight="1" thickBot="1" x14ac:dyDescent="0.25">
      <c r="A458" s="354" t="s">
        <v>0</v>
      </c>
      <c r="B458" s="427" t="s">
        <v>1</v>
      </c>
      <c r="C458" s="362" t="s">
        <v>61</v>
      </c>
      <c r="D458" s="345" t="s">
        <v>64</v>
      </c>
      <c r="E458" s="381"/>
      <c r="F458" s="362" t="s">
        <v>44</v>
      </c>
      <c r="G458" s="78" t="s">
        <v>84</v>
      </c>
      <c r="H458" s="78" t="s">
        <v>85</v>
      </c>
    </row>
    <row r="459" spans="1:8" ht="18" customHeight="1" thickBot="1" x14ac:dyDescent="0.25">
      <c r="A459" s="357"/>
      <c r="B459" s="428"/>
      <c r="C459" s="363"/>
      <c r="D459" s="77" t="s">
        <v>32</v>
      </c>
      <c r="E459" s="82" t="s">
        <v>33</v>
      </c>
      <c r="F459" s="363"/>
      <c r="G459" s="345" t="s">
        <v>186</v>
      </c>
      <c r="H459" s="345"/>
    </row>
    <row r="460" spans="1:8" ht="18" customHeight="1" thickBot="1" x14ac:dyDescent="0.25">
      <c r="A460" s="460" t="s">
        <v>48</v>
      </c>
      <c r="B460" s="453" t="s">
        <v>2</v>
      </c>
      <c r="C460" s="8" t="s">
        <v>28</v>
      </c>
      <c r="D460" s="311"/>
      <c r="E460" s="313"/>
      <c r="F460" s="458">
        <v>19</v>
      </c>
      <c r="G460" s="450">
        <f>D463*F460*5</f>
        <v>0</v>
      </c>
      <c r="H460" s="450">
        <f>E463*F460*5</f>
        <v>0</v>
      </c>
    </row>
    <row r="461" spans="1:8" ht="18" customHeight="1" thickBot="1" x14ac:dyDescent="0.25">
      <c r="A461" s="460"/>
      <c r="B461" s="454"/>
      <c r="C461" s="11" t="s">
        <v>69</v>
      </c>
      <c r="D461" s="311"/>
      <c r="E461" s="313"/>
      <c r="F461" s="395"/>
      <c r="G461" s="451"/>
      <c r="H461" s="456"/>
    </row>
    <row r="462" spans="1:8" ht="18" customHeight="1" thickBot="1" x14ac:dyDescent="0.25">
      <c r="A462" s="460"/>
      <c r="B462" s="454"/>
      <c r="C462" s="11" t="s">
        <v>30</v>
      </c>
      <c r="D462" s="311"/>
      <c r="E462" s="313"/>
      <c r="F462" s="395"/>
      <c r="G462" s="451"/>
      <c r="H462" s="456"/>
    </row>
    <row r="463" spans="1:8" ht="18" customHeight="1" thickBot="1" x14ac:dyDescent="0.25">
      <c r="A463" s="460"/>
      <c r="B463" s="455"/>
      <c r="C463" s="14" t="s">
        <v>31</v>
      </c>
      <c r="D463" s="224">
        <f>SUM(D460:D462)</f>
        <v>0</v>
      </c>
      <c r="E463" s="225">
        <f>SUM(E460:E462)</f>
        <v>0</v>
      </c>
      <c r="F463" s="396"/>
      <c r="G463" s="452"/>
      <c r="H463" s="457"/>
    </row>
    <row r="464" spans="1:8" ht="18" customHeight="1" thickBot="1" x14ac:dyDescent="0.25">
      <c r="A464" s="460"/>
      <c r="B464" s="453" t="s">
        <v>4</v>
      </c>
      <c r="C464" s="8" t="s">
        <v>28</v>
      </c>
      <c r="D464" s="311"/>
      <c r="E464" s="313"/>
      <c r="F464" s="394">
        <v>1</v>
      </c>
      <c r="G464" s="450">
        <f>D467*F464*5</f>
        <v>0</v>
      </c>
      <c r="H464" s="450">
        <f>E467*F464*5</f>
        <v>0</v>
      </c>
    </row>
    <row r="465" spans="1:8" ht="18" customHeight="1" thickBot="1" x14ac:dyDescent="0.25">
      <c r="A465" s="460"/>
      <c r="B465" s="454"/>
      <c r="C465" s="11" t="s">
        <v>69</v>
      </c>
      <c r="D465" s="311"/>
      <c r="E465" s="313"/>
      <c r="F465" s="395"/>
      <c r="G465" s="456"/>
      <c r="H465" s="451"/>
    </row>
    <row r="466" spans="1:8" ht="18" customHeight="1" thickBot="1" x14ac:dyDescent="0.25">
      <c r="A466" s="460"/>
      <c r="B466" s="454"/>
      <c r="C466" s="11" t="s">
        <v>30</v>
      </c>
      <c r="D466" s="311"/>
      <c r="E466" s="313"/>
      <c r="F466" s="395"/>
      <c r="G466" s="456"/>
      <c r="H466" s="451"/>
    </row>
    <row r="467" spans="1:8" ht="18" customHeight="1" thickBot="1" x14ac:dyDescent="0.25">
      <c r="A467" s="460"/>
      <c r="B467" s="455"/>
      <c r="C467" s="14" t="s">
        <v>31</v>
      </c>
      <c r="D467" s="224">
        <f>SUM(D464:D466)</f>
        <v>0</v>
      </c>
      <c r="E467" s="225">
        <f>SUM(E464:E466)</f>
        <v>0</v>
      </c>
      <c r="F467" s="396"/>
      <c r="G467" s="457"/>
      <c r="H467" s="452"/>
    </row>
    <row r="468" spans="1:8" ht="18" customHeight="1" thickBot="1" x14ac:dyDescent="0.25">
      <c r="A468" s="460" t="s">
        <v>40</v>
      </c>
      <c r="B468" s="453" t="s">
        <v>2</v>
      </c>
      <c r="C468" s="8" t="s">
        <v>28</v>
      </c>
      <c r="D468" s="311"/>
      <c r="E468" s="313"/>
      <c r="F468" s="458">
        <v>62</v>
      </c>
      <c r="G468" s="450">
        <f>D471*F468*5</f>
        <v>0</v>
      </c>
      <c r="H468" s="450">
        <f>E471*F468*5</f>
        <v>0</v>
      </c>
    </row>
    <row r="469" spans="1:8" ht="18" customHeight="1" thickBot="1" x14ac:dyDescent="0.25">
      <c r="A469" s="460"/>
      <c r="B469" s="454"/>
      <c r="C469" s="11" t="s">
        <v>69</v>
      </c>
      <c r="D469" s="311"/>
      <c r="E469" s="313"/>
      <c r="F469" s="395"/>
      <c r="G469" s="456"/>
      <c r="H469" s="451"/>
    </row>
    <row r="470" spans="1:8" ht="18" customHeight="1" thickBot="1" x14ac:dyDescent="0.25">
      <c r="A470" s="460"/>
      <c r="B470" s="454"/>
      <c r="C470" s="11" t="s">
        <v>30</v>
      </c>
      <c r="D470" s="311"/>
      <c r="E470" s="313"/>
      <c r="F470" s="395"/>
      <c r="G470" s="456"/>
      <c r="H470" s="451"/>
    </row>
    <row r="471" spans="1:8" ht="18" customHeight="1" thickBot="1" x14ac:dyDescent="0.25">
      <c r="A471" s="460"/>
      <c r="B471" s="455"/>
      <c r="C471" s="14" t="s">
        <v>31</v>
      </c>
      <c r="D471" s="224">
        <f>SUM(D468:D470)</f>
        <v>0</v>
      </c>
      <c r="E471" s="225">
        <f>SUM(E468:E470)</f>
        <v>0</v>
      </c>
      <c r="F471" s="396"/>
      <c r="G471" s="457"/>
      <c r="H471" s="452"/>
    </row>
    <row r="472" spans="1:8" ht="18" customHeight="1" thickBot="1" x14ac:dyDescent="0.25">
      <c r="A472" s="460"/>
      <c r="B472" s="453" t="s">
        <v>4</v>
      </c>
      <c r="C472" s="8" t="s">
        <v>28</v>
      </c>
      <c r="D472" s="311"/>
      <c r="E472" s="313"/>
      <c r="F472" s="394">
        <v>1</v>
      </c>
      <c r="G472" s="450">
        <f>D475*F472*5</f>
        <v>0</v>
      </c>
      <c r="H472" s="450">
        <f>E475*F472*5</f>
        <v>0</v>
      </c>
    </row>
    <row r="473" spans="1:8" ht="18" customHeight="1" thickBot="1" x14ac:dyDescent="0.25">
      <c r="A473" s="460"/>
      <c r="B473" s="454"/>
      <c r="C473" s="11" t="s">
        <v>69</v>
      </c>
      <c r="D473" s="311"/>
      <c r="E473" s="313"/>
      <c r="F473" s="395"/>
      <c r="G473" s="456"/>
      <c r="H473" s="451"/>
    </row>
    <row r="474" spans="1:8" ht="18" customHeight="1" thickBot="1" x14ac:dyDescent="0.25">
      <c r="A474" s="460"/>
      <c r="B474" s="454"/>
      <c r="C474" s="11" t="s">
        <v>30</v>
      </c>
      <c r="D474" s="311"/>
      <c r="E474" s="313"/>
      <c r="F474" s="395"/>
      <c r="G474" s="456"/>
      <c r="H474" s="451"/>
    </row>
    <row r="475" spans="1:8" ht="18" customHeight="1" thickBot="1" x14ac:dyDescent="0.25">
      <c r="A475" s="460"/>
      <c r="B475" s="455"/>
      <c r="C475" s="14" t="s">
        <v>31</v>
      </c>
      <c r="D475" s="224">
        <f>SUM(D472:D474)</f>
        <v>0</v>
      </c>
      <c r="E475" s="225">
        <f>SUM(E472:E474)</f>
        <v>0</v>
      </c>
      <c r="F475" s="396"/>
      <c r="G475" s="457"/>
      <c r="H475" s="452"/>
    </row>
    <row r="476" spans="1:8" ht="18" customHeight="1" thickBot="1" x14ac:dyDescent="0.25">
      <c r="A476" s="460" t="s">
        <v>41</v>
      </c>
      <c r="B476" s="453" t="s">
        <v>2</v>
      </c>
      <c r="C476" s="8" t="s">
        <v>28</v>
      </c>
      <c r="D476" s="311"/>
      <c r="E476" s="313"/>
      <c r="F476" s="458">
        <v>5</v>
      </c>
      <c r="G476" s="450">
        <f>D479*F476*5</f>
        <v>0</v>
      </c>
      <c r="H476" s="450">
        <f>E479*F476*5</f>
        <v>0</v>
      </c>
    </row>
    <row r="477" spans="1:8" ht="18" customHeight="1" thickBot="1" x14ac:dyDescent="0.25">
      <c r="A477" s="460"/>
      <c r="B477" s="454"/>
      <c r="C477" s="11" t="s">
        <v>69</v>
      </c>
      <c r="D477" s="311"/>
      <c r="E477" s="313"/>
      <c r="F477" s="395"/>
      <c r="G477" s="456"/>
      <c r="H477" s="451"/>
    </row>
    <row r="478" spans="1:8" ht="18" customHeight="1" thickBot="1" x14ac:dyDescent="0.25">
      <c r="A478" s="460"/>
      <c r="B478" s="454"/>
      <c r="C478" s="11" t="s">
        <v>30</v>
      </c>
      <c r="D478" s="311"/>
      <c r="E478" s="313"/>
      <c r="F478" s="395"/>
      <c r="G478" s="456"/>
      <c r="H478" s="451"/>
    </row>
    <row r="479" spans="1:8" ht="18" customHeight="1" thickBot="1" x14ac:dyDescent="0.25">
      <c r="A479" s="460"/>
      <c r="B479" s="455"/>
      <c r="C479" s="14" t="s">
        <v>31</v>
      </c>
      <c r="D479" s="224">
        <f>SUM(D476:D478)</f>
        <v>0</v>
      </c>
      <c r="E479" s="225">
        <f>SUM(E476:E478)</f>
        <v>0</v>
      </c>
      <c r="F479" s="396"/>
      <c r="G479" s="457"/>
      <c r="H479" s="452"/>
    </row>
    <row r="480" spans="1:8" ht="18" customHeight="1" thickBot="1" x14ac:dyDescent="0.25">
      <c r="A480" s="460"/>
      <c r="B480" s="453" t="s">
        <v>4</v>
      </c>
      <c r="C480" s="8" t="s">
        <v>28</v>
      </c>
      <c r="D480" s="311"/>
      <c r="E480" s="313"/>
      <c r="F480" s="394">
        <v>1</v>
      </c>
      <c r="G480" s="450">
        <f>D483*F480*5</f>
        <v>0</v>
      </c>
      <c r="H480" s="450">
        <f>E483*F480*5</f>
        <v>0</v>
      </c>
    </row>
    <row r="481" spans="1:8" ht="18" customHeight="1" thickBot="1" x14ac:dyDescent="0.25">
      <c r="A481" s="460"/>
      <c r="B481" s="454"/>
      <c r="C481" s="11" t="s">
        <v>69</v>
      </c>
      <c r="D481" s="311"/>
      <c r="E481" s="313"/>
      <c r="F481" s="395"/>
      <c r="G481" s="456"/>
      <c r="H481" s="451"/>
    </row>
    <row r="482" spans="1:8" ht="18" customHeight="1" thickBot="1" x14ac:dyDescent="0.25">
      <c r="A482" s="460"/>
      <c r="B482" s="454"/>
      <c r="C482" s="11" t="s">
        <v>30</v>
      </c>
      <c r="D482" s="311"/>
      <c r="E482" s="313"/>
      <c r="F482" s="395"/>
      <c r="G482" s="456"/>
      <c r="H482" s="451"/>
    </row>
    <row r="483" spans="1:8" ht="18" customHeight="1" thickBot="1" x14ac:dyDescent="0.25">
      <c r="A483" s="460"/>
      <c r="B483" s="455"/>
      <c r="C483" s="14" t="s">
        <v>31</v>
      </c>
      <c r="D483" s="224">
        <f>SUM(D480:D482)</f>
        <v>0</v>
      </c>
      <c r="E483" s="225">
        <f>SUM(E480:E482)</f>
        <v>0</v>
      </c>
      <c r="F483" s="396"/>
      <c r="G483" s="457"/>
      <c r="H483" s="452"/>
    </row>
    <row r="484" spans="1:8" ht="18" customHeight="1" thickBot="1" x14ac:dyDescent="0.25">
      <c r="A484" s="467" t="s">
        <v>372</v>
      </c>
      <c r="B484" s="468"/>
      <c r="C484" s="468"/>
      <c r="D484" s="468"/>
      <c r="E484" s="468"/>
      <c r="F484" s="469"/>
      <c r="G484" s="113">
        <f>SUM(G460:G483)</f>
        <v>0</v>
      </c>
      <c r="H484" s="226">
        <f>SUM(H460:H483)</f>
        <v>0</v>
      </c>
    </row>
    <row r="485" spans="1:8" ht="33" customHeight="1" x14ac:dyDescent="0.25">
      <c r="A485" s="83"/>
      <c r="B485" s="83"/>
      <c r="C485" s="83"/>
      <c r="D485" s="83"/>
      <c r="E485" s="83"/>
      <c r="F485" s="83"/>
      <c r="G485" s="83"/>
      <c r="H485" s="83"/>
    </row>
    <row r="486" spans="1:8" ht="18" customHeight="1" thickBot="1" x14ac:dyDescent="0.3">
      <c r="A486" s="96" t="s">
        <v>210</v>
      </c>
      <c r="B486" s="83"/>
      <c r="C486" s="83"/>
      <c r="D486" s="83"/>
      <c r="E486" s="83"/>
      <c r="F486" s="83"/>
      <c r="G486" s="83"/>
      <c r="H486" s="83"/>
    </row>
    <row r="487" spans="1:8" ht="24.95" customHeight="1" thickBot="1" x14ac:dyDescent="0.3">
      <c r="A487" s="354" t="s">
        <v>34</v>
      </c>
      <c r="B487" s="355"/>
      <c r="C487" s="345" t="s">
        <v>206</v>
      </c>
      <c r="D487" s="345"/>
      <c r="E487" s="436" t="s">
        <v>207</v>
      </c>
      <c r="F487" s="78" t="s">
        <v>84</v>
      </c>
      <c r="G487" s="78" t="s">
        <v>85</v>
      </c>
      <c r="H487" s="83"/>
    </row>
    <row r="488" spans="1:8" ht="24.95" customHeight="1" thickBot="1" x14ac:dyDescent="0.3">
      <c r="A488" s="357"/>
      <c r="B488" s="358"/>
      <c r="C488" s="78" t="s">
        <v>32</v>
      </c>
      <c r="D488" s="78" t="s">
        <v>54</v>
      </c>
      <c r="E488" s="437"/>
      <c r="F488" s="345" t="s">
        <v>209</v>
      </c>
      <c r="G488" s="345"/>
      <c r="H488" s="83"/>
    </row>
    <row r="489" spans="1:8" ht="20.100000000000001" customHeight="1" thickBot="1" x14ac:dyDescent="0.3">
      <c r="A489" s="419" t="s">
        <v>208</v>
      </c>
      <c r="B489" s="420"/>
      <c r="C489" s="314"/>
      <c r="D489" s="314"/>
      <c r="E489" s="93">
        <v>4</v>
      </c>
      <c r="F489" s="331">
        <f>C489*E489*5</f>
        <v>0</v>
      </c>
      <c r="G489" s="331">
        <f>D489*E489*5</f>
        <v>0</v>
      </c>
      <c r="H489" s="83"/>
    </row>
    <row r="490" spans="1:8" ht="20.100000000000001" customHeight="1" thickBot="1" x14ac:dyDescent="0.25">
      <c r="A490" s="230" t="s">
        <v>371</v>
      </c>
      <c r="B490" s="231"/>
      <c r="C490" s="231"/>
      <c r="D490" s="231"/>
      <c r="E490" s="231"/>
      <c r="F490" s="113">
        <f>SUM(F489)</f>
        <v>0</v>
      </c>
      <c r="G490" s="113">
        <f>SUM(G489)</f>
        <v>0</v>
      </c>
      <c r="H490" s="103"/>
    </row>
    <row r="491" spans="1:8" ht="33" customHeight="1" x14ac:dyDescent="0.2">
      <c r="A491" s="17"/>
      <c r="B491" s="17"/>
      <c r="C491" s="17"/>
      <c r="D491" s="17"/>
      <c r="E491" s="17"/>
      <c r="F491" s="232"/>
      <c r="G491" s="232"/>
      <c r="H491" s="103"/>
    </row>
    <row r="492" spans="1:8" ht="18" customHeight="1" x14ac:dyDescent="0.2">
      <c r="A492" s="462" t="s">
        <v>213</v>
      </c>
      <c r="B492" s="462"/>
      <c r="C492" s="462"/>
      <c r="D492" s="462"/>
      <c r="E492" s="462"/>
      <c r="F492" s="462"/>
      <c r="G492" s="462"/>
      <c r="H492" s="462"/>
    </row>
    <row r="493" spans="1:8" ht="35.1" customHeight="1" x14ac:dyDescent="0.2">
      <c r="A493" s="352" t="s">
        <v>357</v>
      </c>
      <c r="B493" s="352"/>
      <c r="C493" s="352"/>
      <c r="D493" s="352"/>
      <c r="E493" s="352"/>
      <c r="F493" s="352"/>
      <c r="G493" s="352"/>
      <c r="H493" s="352"/>
    </row>
    <row r="494" spans="1:8" ht="35.1" customHeight="1" thickBot="1" x14ac:dyDescent="0.25">
      <c r="A494" s="448" t="s">
        <v>89</v>
      </c>
      <c r="B494" s="448"/>
      <c r="C494" s="448"/>
      <c r="D494" s="448"/>
      <c r="E494" s="448"/>
      <c r="F494" s="448"/>
      <c r="G494" s="448"/>
      <c r="H494" s="79"/>
    </row>
    <row r="495" spans="1:8" ht="24.95" customHeight="1" thickBot="1" x14ac:dyDescent="0.25">
      <c r="A495" s="427" t="s">
        <v>81</v>
      </c>
      <c r="B495" s="362" t="s">
        <v>82</v>
      </c>
      <c r="C495" s="429" t="s">
        <v>93</v>
      </c>
      <c r="D495" s="430"/>
      <c r="E495" s="360" t="s">
        <v>331</v>
      </c>
      <c r="F495" s="361"/>
      <c r="G495" s="78" t="s">
        <v>87</v>
      </c>
      <c r="H495" s="78" t="s">
        <v>88</v>
      </c>
    </row>
    <row r="496" spans="1:8" ht="24.95" customHeight="1" thickBot="1" x14ac:dyDescent="0.25">
      <c r="A496" s="428"/>
      <c r="B496" s="363"/>
      <c r="C496" s="18" t="s">
        <v>32</v>
      </c>
      <c r="D496" s="120" t="s">
        <v>33</v>
      </c>
      <c r="E496" s="379"/>
      <c r="F496" s="380"/>
      <c r="G496" s="381" t="s">
        <v>94</v>
      </c>
      <c r="H496" s="383"/>
    </row>
    <row r="497" spans="1:8" ht="20.100000000000001" customHeight="1" thickBot="1" x14ac:dyDescent="0.25">
      <c r="A497" s="34" t="s">
        <v>202</v>
      </c>
      <c r="B497" s="34" t="s">
        <v>38</v>
      </c>
      <c r="C497" s="277"/>
      <c r="D497" s="278"/>
      <c r="E497" s="415">
        <v>5</v>
      </c>
      <c r="F497" s="416"/>
      <c r="G497" s="114">
        <f>C497*E497*5</f>
        <v>0</v>
      </c>
      <c r="H497" s="114">
        <f>D497*E497*5</f>
        <v>0</v>
      </c>
    </row>
    <row r="498" spans="1:8" ht="20.100000000000001" customHeight="1" thickBot="1" x14ac:dyDescent="0.25">
      <c r="A498" s="419" t="s">
        <v>370</v>
      </c>
      <c r="B498" s="420"/>
      <c r="C498" s="420"/>
      <c r="D498" s="420"/>
      <c r="E498" s="420"/>
      <c r="F498" s="449"/>
      <c r="G498" s="117">
        <f>SUM(G497:G497)</f>
        <v>0</v>
      </c>
      <c r="H498" s="118">
        <f>SUM(H497:H497)</f>
        <v>0</v>
      </c>
    </row>
    <row r="499" spans="1:8" ht="35.1" customHeight="1" thickBot="1" x14ac:dyDescent="0.25">
      <c r="A499" s="447" t="s">
        <v>90</v>
      </c>
      <c r="B499" s="447"/>
      <c r="C499" s="447"/>
      <c r="D499" s="447"/>
      <c r="E499" s="447"/>
      <c r="F499" s="447"/>
      <c r="G499" s="447"/>
      <c r="H499" s="447"/>
    </row>
    <row r="500" spans="1:8" ht="24.95" customHeight="1" thickBot="1" x14ac:dyDescent="0.25">
      <c r="A500" s="427" t="s">
        <v>81</v>
      </c>
      <c r="B500" s="362" t="s">
        <v>82</v>
      </c>
      <c r="C500" s="429" t="s">
        <v>92</v>
      </c>
      <c r="D500" s="430"/>
      <c r="E500" s="360" t="s">
        <v>97</v>
      </c>
      <c r="F500" s="361"/>
      <c r="G500" s="78" t="s">
        <v>87</v>
      </c>
      <c r="H500" s="78" t="s">
        <v>88</v>
      </c>
    </row>
    <row r="501" spans="1:8" ht="24.95" customHeight="1" thickBot="1" x14ac:dyDescent="0.25">
      <c r="A501" s="428"/>
      <c r="B501" s="363"/>
      <c r="C501" s="18" t="s">
        <v>32</v>
      </c>
      <c r="D501" s="120" t="s">
        <v>33</v>
      </c>
      <c r="E501" s="379"/>
      <c r="F501" s="380"/>
      <c r="G501" s="381" t="s">
        <v>98</v>
      </c>
      <c r="H501" s="383"/>
    </row>
    <row r="502" spans="1:8" ht="20.100000000000001" customHeight="1" x14ac:dyDescent="0.2">
      <c r="A502" s="34" t="s">
        <v>48</v>
      </c>
      <c r="B502" s="34" t="s">
        <v>91</v>
      </c>
      <c r="C502" s="277"/>
      <c r="D502" s="278"/>
      <c r="E502" s="415">
        <v>2</v>
      </c>
      <c r="F502" s="416"/>
      <c r="G502" s="114">
        <f>C502*E502*5</f>
        <v>0</v>
      </c>
      <c r="H502" s="114">
        <f>D502*E502*5</f>
        <v>0</v>
      </c>
    </row>
    <row r="503" spans="1:8" ht="20.100000000000001" customHeight="1" thickBot="1" x14ac:dyDescent="0.25">
      <c r="A503" s="133" t="s">
        <v>40</v>
      </c>
      <c r="B503" s="133" t="s">
        <v>91</v>
      </c>
      <c r="C503" s="285"/>
      <c r="D503" s="286"/>
      <c r="E503" s="417">
        <v>6</v>
      </c>
      <c r="F503" s="418"/>
      <c r="G503" s="222">
        <f>C503*E503*5</f>
        <v>0</v>
      </c>
      <c r="H503" s="222">
        <f>D503*E503*5</f>
        <v>0</v>
      </c>
    </row>
    <row r="504" spans="1:8" ht="20.100000000000001" customHeight="1" thickBot="1" x14ac:dyDescent="0.25">
      <c r="A504" s="419" t="s">
        <v>369</v>
      </c>
      <c r="B504" s="420"/>
      <c r="C504" s="420"/>
      <c r="D504" s="420"/>
      <c r="E504" s="420"/>
      <c r="F504" s="32"/>
      <c r="G504" s="117">
        <f>SUM(G502:G503)</f>
        <v>0</v>
      </c>
      <c r="H504" s="118">
        <f>SUM(H502:H503)</f>
        <v>0</v>
      </c>
    </row>
    <row r="505" spans="1:8" ht="35.1" customHeight="1" thickBot="1" x14ac:dyDescent="0.25">
      <c r="A505" s="447" t="s">
        <v>96</v>
      </c>
      <c r="B505" s="447"/>
      <c r="C505" s="447"/>
      <c r="D505" s="447"/>
      <c r="E505" s="447"/>
      <c r="F505" s="447"/>
      <c r="G505" s="447"/>
      <c r="H505" s="447"/>
    </row>
    <row r="506" spans="1:8" ht="24.95" customHeight="1" thickBot="1" x14ac:dyDescent="0.25">
      <c r="A506" s="427" t="s">
        <v>81</v>
      </c>
      <c r="B506" s="362" t="s">
        <v>34</v>
      </c>
      <c r="C506" s="429" t="s">
        <v>333</v>
      </c>
      <c r="D506" s="430"/>
      <c r="E506" s="360" t="s">
        <v>194</v>
      </c>
      <c r="F506" s="361"/>
      <c r="G506" s="78" t="s">
        <v>195</v>
      </c>
      <c r="H506" s="78" t="s">
        <v>196</v>
      </c>
    </row>
    <row r="507" spans="1:8" ht="24.95" customHeight="1" thickBot="1" x14ac:dyDescent="0.25">
      <c r="A507" s="428"/>
      <c r="B507" s="363"/>
      <c r="C507" s="18" t="s">
        <v>32</v>
      </c>
      <c r="D507" s="120" t="s">
        <v>33</v>
      </c>
      <c r="E507" s="379"/>
      <c r="F507" s="380"/>
      <c r="G507" s="381" t="s">
        <v>99</v>
      </c>
      <c r="H507" s="383"/>
    </row>
    <row r="508" spans="1:8" ht="20.100000000000001" customHeight="1" x14ac:dyDescent="0.2">
      <c r="A508" s="394" t="s">
        <v>48</v>
      </c>
      <c r="B508" s="34" t="s">
        <v>69</v>
      </c>
      <c r="C508" s="277"/>
      <c r="D508" s="278"/>
      <c r="E508" s="438">
        <v>2</v>
      </c>
      <c r="F508" s="439"/>
      <c r="G508" s="444">
        <f>C510*E508*5</f>
        <v>0</v>
      </c>
      <c r="H508" s="444">
        <f>D510*E508*5</f>
        <v>0</v>
      </c>
    </row>
    <row r="509" spans="1:8" ht="20.100000000000001" customHeight="1" x14ac:dyDescent="0.2">
      <c r="A509" s="395"/>
      <c r="B509" s="35" t="s">
        <v>30</v>
      </c>
      <c r="C509" s="285"/>
      <c r="D509" s="286"/>
      <c r="E509" s="440"/>
      <c r="F509" s="441"/>
      <c r="G509" s="445"/>
      <c r="H509" s="445"/>
    </row>
    <row r="510" spans="1:8" ht="20.100000000000001" customHeight="1" thickBot="1" x14ac:dyDescent="0.25">
      <c r="A510" s="396"/>
      <c r="B510" s="227" t="s">
        <v>31</v>
      </c>
      <c r="C510" s="228">
        <f>SUM(C508:C509)</f>
        <v>0</v>
      </c>
      <c r="D510" s="229">
        <f>SUM(D508:D509)</f>
        <v>0</v>
      </c>
      <c r="E510" s="442"/>
      <c r="F510" s="443"/>
      <c r="G510" s="446"/>
      <c r="H510" s="446"/>
    </row>
    <row r="511" spans="1:8" ht="20.100000000000001" customHeight="1" x14ac:dyDescent="0.2">
      <c r="A511" s="394" t="s">
        <v>40</v>
      </c>
      <c r="B511" s="34" t="s">
        <v>69</v>
      </c>
      <c r="C511" s="277"/>
      <c r="D511" s="284"/>
      <c r="E511" s="438">
        <v>6</v>
      </c>
      <c r="F511" s="439"/>
      <c r="G511" s="444">
        <f>C513*E511*5</f>
        <v>0</v>
      </c>
      <c r="H511" s="444">
        <f>D513*E511*5</f>
        <v>0</v>
      </c>
    </row>
    <row r="512" spans="1:8" ht="20.100000000000001" customHeight="1" x14ac:dyDescent="0.2">
      <c r="A512" s="395"/>
      <c r="B512" s="35" t="s">
        <v>30</v>
      </c>
      <c r="C512" s="285"/>
      <c r="D512" s="286"/>
      <c r="E512" s="440"/>
      <c r="F512" s="441"/>
      <c r="G512" s="445"/>
      <c r="H512" s="445"/>
    </row>
    <row r="513" spans="1:8" ht="20.100000000000001" customHeight="1" thickBot="1" x14ac:dyDescent="0.25">
      <c r="A513" s="396"/>
      <c r="B513" s="227" t="s">
        <v>31</v>
      </c>
      <c r="C513" s="228">
        <f>SUM(C511:C512)</f>
        <v>0</v>
      </c>
      <c r="D513" s="229">
        <f>SUM(D511:D512)</f>
        <v>0</v>
      </c>
      <c r="E513" s="442"/>
      <c r="F513" s="443"/>
      <c r="G513" s="446"/>
      <c r="H513" s="446"/>
    </row>
    <row r="514" spans="1:8" ht="20.100000000000001" customHeight="1" thickBot="1" x14ac:dyDescent="0.25">
      <c r="A514" s="419" t="s">
        <v>368</v>
      </c>
      <c r="B514" s="420"/>
      <c r="C514" s="420"/>
      <c r="D514" s="420"/>
      <c r="E514" s="420"/>
      <c r="F514" s="32"/>
      <c r="G514" s="117">
        <f>SUM(G508:G513)</f>
        <v>0</v>
      </c>
      <c r="H514" s="118">
        <f>SUM(H508:H513)</f>
        <v>0</v>
      </c>
    </row>
    <row r="515" spans="1:8" ht="33" customHeight="1" x14ac:dyDescent="0.2">
      <c r="A515" s="17"/>
      <c r="B515" s="17"/>
      <c r="C515" s="17"/>
      <c r="D515" s="17"/>
      <c r="E515" s="17"/>
      <c r="F515" s="232"/>
      <c r="G515" s="232"/>
      <c r="H515" s="103"/>
    </row>
    <row r="516" spans="1:8" ht="18" customHeight="1" x14ac:dyDescent="0.25">
      <c r="A516" s="94" t="s">
        <v>214</v>
      </c>
      <c r="B516" s="17"/>
      <c r="C516" s="17"/>
      <c r="D516" s="17"/>
      <c r="E516" s="17"/>
      <c r="F516" s="17"/>
      <c r="G516" s="26"/>
      <c r="H516" s="26"/>
    </row>
    <row r="517" spans="1:8" ht="51.95" customHeight="1" x14ac:dyDescent="0.2">
      <c r="A517" s="352" t="s">
        <v>215</v>
      </c>
      <c r="B517" s="352"/>
      <c r="C517" s="352"/>
      <c r="D517" s="352"/>
      <c r="E517" s="352"/>
      <c r="F517" s="352"/>
      <c r="G517" s="352"/>
      <c r="H517" s="26"/>
    </row>
    <row r="518" spans="1:8" ht="20.100000000000001" customHeight="1" x14ac:dyDescent="0.2">
      <c r="A518" s="233"/>
      <c r="B518" s="233"/>
      <c r="C518" s="233"/>
      <c r="D518" s="233"/>
      <c r="E518" s="233"/>
      <c r="F518" s="233"/>
      <c r="G518" s="233"/>
      <c r="H518" s="26"/>
    </row>
    <row r="519" spans="1:8" ht="20.100000000000001" customHeight="1" x14ac:dyDescent="0.2">
      <c r="A519" s="353" t="s">
        <v>216</v>
      </c>
      <c r="B519" s="353"/>
      <c r="C519" s="353"/>
      <c r="D519" s="353"/>
      <c r="E519" s="353"/>
      <c r="F519" s="353"/>
      <c r="G519" s="353"/>
      <c r="H519" s="26"/>
    </row>
    <row r="520" spans="1:8" ht="51.95" customHeight="1" thickBot="1" x14ac:dyDescent="0.25">
      <c r="A520" s="414" t="s">
        <v>227</v>
      </c>
      <c r="B520" s="414"/>
      <c r="C520" s="414"/>
      <c r="D520" s="414"/>
      <c r="E520" s="414"/>
      <c r="F520" s="414"/>
      <c r="G520" s="414"/>
      <c r="H520" s="65"/>
    </row>
    <row r="521" spans="1:8" ht="20.100000000000001" customHeight="1" thickBot="1" x14ac:dyDescent="0.25">
      <c r="A521" s="354" t="s">
        <v>81</v>
      </c>
      <c r="B521" s="355"/>
      <c r="C521" s="345" t="s">
        <v>217</v>
      </c>
      <c r="D521" s="345"/>
      <c r="E521" s="436" t="s">
        <v>218</v>
      </c>
      <c r="F521" s="78" t="s">
        <v>84</v>
      </c>
      <c r="G521" s="78" t="s">
        <v>85</v>
      </c>
      <c r="H521" s="26"/>
    </row>
    <row r="522" spans="1:8" ht="20.100000000000001" customHeight="1" thickBot="1" x14ac:dyDescent="0.25">
      <c r="A522" s="357"/>
      <c r="B522" s="358"/>
      <c r="C522" s="6" t="s">
        <v>32</v>
      </c>
      <c r="D522" s="7" t="s">
        <v>54</v>
      </c>
      <c r="E522" s="437"/>
      <c r="F522" s="345" t="s">
        <v>219</v>
      </c>
      <c r="G522" s="345"/>
      <c r="H522" s="26"/>
    </row>
    <row r="523" spans="1:8" ht="20.100000000000001" customHeight="1" x14ac:dyDescent="0.2">
      <c r="A523" s="421" t="s">
        <v>202</v>
      </c>
      <c r="B523" s="422"/>
      <c r="C523" s="54"/>
      <c r="D523" s="55"/>
      <c r="E523" s="234">
        <v>5466</v>
      </c>
      <c r="F523" s="336">
        <f>C523*E523*5</f>
        <v>0</v>
      </c>
      <c r="G523" s="336">
        <f>D523*E523*5</f>
        <v>0</v>
      </c>
      <c r="H523" s="26"/>
    </row>
    <row r="524" spans="1:8" ht="20.100000000000001" customHeight="1" x14ac:dyDescent="0.2">
      <c r="A524" s="423" t="s">
        <v>220</v>
      </c>
      <c r="B524" s="424"/>
      <c r="C524" s="56"/>
      <c r="D524" s="57"/>
      <c r="E524" s="236">
        <v>4008</v>
      </c>
      <c r="F524" s="337">
        <f>C524*E524*5</f>
        <v>0</v>
      </c>
      <c r="G524" s="337">
        <f>D524*E524*5</f>
        <v>0</v>
      </c>
      <c r="H524" s="26"/>
    </row>
    <row r="525" spans="1:8" ht="20.100000000000001" customHeight="1" x14ac:dyDescent="0.2">
      <c r="A525" s="423" t="s">
        <v>221</v>
      </c>
      <c r="B525" s="424"/>
      <c r="C525" s="56"/>
      <c r="D525" s="57"/>
      <c r="E525" s="236">
        <v>6</v>
      </c>
      <c r="F525" s="337">
        <f>C525*E525*5</f>
        <v>0</v>
      </c>
      <c r="G525" s="337">
        <f>D525*E525*5</f>
        <v>0</v>
      </c>
      <c r="H525" s="26"/>
    </row>
    <row r="526" spans="1:8" ht="30.95" customHeight="1" thickBot="1" x14ac:dyDescent="0.25">
      <c r="A526" s="389" t="s">
        <v>223</v>
      </c>
      <c r="B526" s="435"/>
      <c r="C526" s="63"/>
      <c r="D526" s="64"/>
      <c r="E526" s="91">
        <v>76</v>
      </c>
      <c r="F526" s="235">
        <f>C526*E526*5</f>
        <v>0</v>
      </c>
      <c r="G526" s="235">
        <f>D526*E526*5</f>
        <v>0</v>
      </c>
      <c r="H526" s="26"/>
    </row>
    <row r="527" spans="1:8" ht="20.100000000000001" customHeight="1" thickBot="1" x14ac:dyDescent="0.25">
      <c r="A527" s="339" t="s">
        <v>367</v>
      </c>
      <c r="B527" s="231"/>
      <c r="C527" s="231"/>
      <c r="D527" s="231"/>
      <c r="E527" s="231"/>
      <c r="F527" s="113">
        <f>SUM(F523:F526)</f>
        <v>0</v>
      </c>
      <c r="G527" s="113">
        <f>SUM(G523:G526)</f>
        <v>0</v>
      </c>
      <c r="H527" s="26"/>
    </row>
    <row r="528" spans="1:8" ht="33" customHeight="1" x14ac:dyDescent="0.2">
      <c r="A528" s="233"/>
      <c r="B528" s="233"/>
      <c r="C528" s="233"/>
      <c r="D528" s="233"/>
      <c r="E528" s="233"/>
      <c r="F528" s="233"/>
      <c r="G528" s="233"/>
      <c r="H528" s="26"/>
    </row>
    <row r="529" spans="1:8" ht="20.100000000000001" customHeight="1" x14ac:dyDescent="0.2">
      <c r="A529" s="353" t="s">
        <v>226</v>
      </c>
      <c r="B529" s="353"/>
      <c r="C529" s="353"/>
      <c r="D529" s="353"/>
      <c r="E529" s="353"/>
      <c r="F529" s="353"/>
      <c r="G529" s="353"/>
      <c r="H529" s="26"/>
    </row>
    <row r="530" spans="1:8" ht="51.95" customHeight="1" thickBot="1" x14ac:dyDescent="0.25">
      <c r="A530" s="414" t="s">
        <v>228</v>
      </c>
      <c r="B530" s="414"/>
      <c r="C530" s="414"/>
      <c r="D530" s="414"/>
      <c r="E530" s="414"/>
      <c r="F530" s="414"/>
      <c r="G530" s="414"/>
      <c r="H530" s="26"/>
    </row>
    <row r="531" spans="1:8" ht="20.100000000000001" customHeight="1" thickBot="1" x14ac:dyDescent="0.25">
      <c r="A531" s="354" t="s">
        <v>81</v>
      </c>
      <c r="B531" s="355"/>
      <c r="C531" s="345" t="s">
        <v>217</v>
      </c>
      <c r="D531" s="345"/>
      <c r="E531" s="436" t="s">
        <v>218</v>
      </c>
      <c r="F531" s="78" t="s">
        <v>84</v>
      </c>
      <c r="G531" s="78" t="s">
        <v>85</v>
      </c>
      <c r="H531" s="26"/>
    </row>
    <row r="532" spans="1:8" ht="20.100000000000001" customHeight="1" thickBot="1" x14ac:dyDescent="0.25">
      <c r="A532" s="357"/>
      <c r="B532" s="358"/>
      <c r="C532" s="6" t="s">
        <v>32</v>
      </c>
      <c r="D532" s="7" t="s">
        <v>54</v>
      </c>
      <c r="E532" s="437"/>
      <c r="F532" s="345" t="s">
        <v>219</v>
      </c>
      <c r="G532" s="345"/>
      <c r="H532" s="26"/>
    </row>
    <row r="533" spans="1:8" ht="29.1" customHeight="1" x14ac:dyDescent="0.2">
      <c r="A533" s="421" t="s">
        <v>224</v>
      </c>
      <c r="B533" s="422"/>
      <c r="C533" s="54"/>
      <c r="D533" s="55"/>
      <c r="E533" s="234">
        <v>10</v>
      </c>
      <c r="F533" s="336">
        <f>C533*E533*5</f>
        <v>0</v>
      </c>
      <c r="G533" s="336">
        <f>D533*E533*5</f>
        <v>0</v>
      </c>
      <c r="H533" s="26"/>
    </row>
    <row r="534" spans="1:8" ht="29.1" customHeight="1" x14ac:dyDescent="0.2">
      <c r="A534" s="423" t="s">
        <v>220</v>
      </c>
      <c r="B534" s="424"/>
      <c r="C534" s="56"/>
      <c r="D534" s="57"/>
      <c r="E534" s="236">
        <v>10</v>
      </c>
      <c r="F534" s="337">
        <f>C534*E534*5</f>
        <v>0</v>
      </c>
      <c r="G534" s="337">
        <f>D534*E534*5</f>
        <v>0</v>
      </c>
      <c r="H534" s="26"/>
    </row>
    <row r="535" spans="1:8" ht="29.1" customHeight="1" x14ac:dyDescent="0.2">
      <c r="A535" s="237" t="s">
        <v>225</v>
      </c>
      <c r="B535" s="238"/>
      <c r="C535" s="56"/>
      <c r="D535" s="57"/>
      <c r="E535" s="236">
        <v>20</v>
      </c>
      <c r="F535" s="337">
        <f>C535*E535*5</f>
        <v>0</v>
      </c>
      <c r="G535" s="337">
        <f>D535*E535*5</f>
        <v>0</v>
      </c>
      <c r="H535" s="26"/>
    </row>
    <row r="536" spans="1:8" ht="29.1" customHeight="1" x14ac:dyDescent="0.2">
      <c r="A536" s="423" t="s">
        <v>221</v>
      </c>
      <c r="B536" s="424"/>
      <c r="C536" s="56"/>
      <c r="D536" s="57"/>
      <c r="E536" s="236">
        <v>1</v>
      </c>
      <c r="F536" s="337">
        <f>C536*E536*5</f>
        <v>0</v>
      </c>
      <c r="G536" s="337">
        <f>D536*E536*5</f>
        <v>0</v>
      </c>
      <c r="H536" s="26"/>
    </row>
    <row r="537" spans="1:8" ht="29.1" customHeight="1" thickBot="1" x14ac:dyDescent="0.25">
      <c r="A537" s="425" t="s">
        <v>223</v>
      </c>
      <c r="B537" s="426"/>
      <c r="C537" s="63"/>
      <c r="D537" s="64"/>
      <c r="E537" s="91">
        <v>6</v>
      </c>
      <c r="F537" s="235">
        <f>C537*E537*5</f>
        <v>0</v>
      </c>
      <c r="G537" s="235">
        <f>D537*E537*5</f>
        <v>0</v>
      </c>
      <c r="H537" s="26"/>
    </row>
    <row r="538" spans="1:8" ht="29.1" customHeight="1" thickBot="1" x14ac:dyDescent="0.25">
      <c r="A538" s="339" t="s">
        <v>367</v>
      </c>
      <c r="B538" s="231"/>
      <c r="C538" s="231"/>
      <c r="D538" s="231"/>
      <c r="E538" s="231"/>
      <c r="F538" s="113">
        <f>SUM(F533:F537)</f>
        <v>0</v>
      </c>
      <c r="G538" s="113">
        <f>SUM(G533:G537)</f>
        <v>0</v>
      </c>
      <c r="H538" s="26"/>
    </row>
    <row r="539" spans="1:8" ht="33" customHeight="1" x14ac:dyDescent="0.2">
      <c r="A539" s="233"/>
      <c r="B539" s="233"/>
      <c r="C539" s="233"/>
      <c r="D539" s="233"/>
      <c r="E539" s="233"/>
      <c r="F539" s="233"/>
      <c r="G539" s="233"/>
      <c r="H539" s="26"/>
    </row>
    <row r="540" spans="1:8" ht="20.100000000000001" customHeight="1" x14ac:dyDescent="0.3">
      <c r="A540" s="413" t="s">
        <v>229</v>
      </c>
      <c r="B540" s="413"/>
      <c r="C540" s="413"/>
      <c r="D540" s="413"/>
      <c r="E540" s="413"/>
      <c r="F540" s="413"/>
      <c r="G540" s="413"/>
      <c r="H540" s="26"/>
    </row>
    <row r="541" spans="1:8" ht="54.75" customHeight="1" thickBot="1" x14ac:dyDescent="0.25">
      <c r="A541" s="414" t="s">
        <v>358</v>
      </c>
      <c r="B541" s="414"/>
      <c r="C541" s="414"/>
      <c r="D541" s="414"/>
      <c r="E541" s="414"/>
      <c r="F541" s="414"/>
      <c r="G541" s="414"/>
      <c r="H541" s="414"/>
    </row>
    <row r="542" spans="1:8" ht="24.95" customHeight="1" thickBot="1" x14ac:dyDescent="0.25">
      <c r="A542" s="427" t="s">
        <v>82</v>
      </c>
      <c r="B542" s="427" t="s">
        <v>81</v>
      </c>
      <c r="C542" s="429" t="s">
        <v>230</v>
      </c>
      <c r="D542" s="430"/>
      <c r="E542" s="360" t="s">
        <v>231</v>
      </c>
      <c r="F542" s="361"/>
      <c r="G542" s="78" t="s">
        <v>87</v>
      </c>
      <c r="H542" s="78" t="s">
        <v>88</v>
      </c>
    </row>
    <row r="543" spans="1:8" ht="27.95" customHeight="1" thickBot="1" x14ac:dyDescent="0.25">
      <c r="A543" s="428"/>
      <c r="B543" s="428"/>
      <c r="C543" s="18" t="s">
        <v>32</v>
      </c>
      <c r="D543" s="120" t="s">
        <v>33</v>
      </c>
      <c r="E543" s="379"/>
      <c r="F543" s="380"/>
      <c r="G543" s="381" t="s">
        <v>233</v>
      </c>
      <c r="H543" s="383"/>
    </row>
    <row r="544" spans="1:8" ht="20.100000000000001" customHeight="1" x14ac:dyDescent="0.2">
      <c r="A544" s="34" t="s">
        <v>38</v>
      </c>
      <c r="B544" s="34" t="s">
        <v>47</v>
      </c>
      <c r="C544" s="277"/>
      <c r="D544" s="278"/>
      <c r="E544" s="415">
        <v>3722</v>
      </c>
      <c r="F544" s="416"/>
      <c r="G544" s="114">
        <f>C544*E544*5</f>
        <v>0</v>
      </c>
      <c r="H544" s="114">
        <f>D544*E544*5</f>
        <v>0</v>
      </c>
    </row>
    <row r="545" spans="1:8" ht="39" thickBot="1" x14ac:dyDescent="0.25">
      <c r="A545" s="239" t="s">
        <v>232</v>
      </c>
      <c r="B545" s="239" t="s">
        <v>223</v>
      </c>
      <c r="C545" s="285"/>
      <c r="D545" s="286"/>
      <c r="E545" s="417">
        <v>76</v>
      </c>
      <c r="F545" s="418"/>
      <c r="G545" s="222">
        <f>C545*E545*5</f>
        <v>0</v>
      </c>
      <c r="H545" s="222">
        <f>D545*E545*5</f>
        <v>0</v>
      </c>
    </row>
    <row r="546" spans="1:8" ht="15" customHeight="1" thickBot="1" x14ac:dyDescent="0.25">
      <c r="A546" s="419" t="s">
        <v>366</v>
      </c>
      <c r="B546" s="420"/>
      <c r="C546" s="420"/>
      <c r="D546" s="420"/>
      <c r="E546" s="420"/>
      <c r="F546" s="32"/>
      <c r="G546" s="117">
        <f>SUM(G544:G545)</f>
        <v>0</v>
      </c>
      <c r="H546" s="118">
        <f>SUM(H544:H545)</f>
        <v>0</v>
      </c>
    </row>
    <row r="547" spans="1:8" ht="23.25" customHeight="1" x14ac:dyDescent="0.2">
      <c r="A547" s="15"/>
      <c r="B547" s="15"/>
      <c r="C547" s="240"/>
      <c r="D547" s="240"/>
      <c r="E547" s="92"/>
      <c r="F547" s="119"/>
      <c r="G547" s="119"/>
      <c r="H547" s="26"/>
    </row>
    <row r="548" spans="1:8" ht="17.25" x14ac:dyDescent="0.3">
      <c r="A548" s="413" t="s">
        <v>234</v>
      </c>
      <c r="B548" s="413"/>
      <c r="C548" s="413"/>
      <c r="D548" s="413"/>
      <c r="E548" s="413"/>
      <c r="F548" s="413"/>
      <c r="G548" s="413"/>
      <c r="H548" s="413"/>
    </row>
    <row r="549" spans="1:8" ht="78" customHeight="1" thickBot="1" x14ac:dyDescent="0.25">
      <c r="A549" s="414" t="s">
        <v>244</v>
      </c>
      <c r="B549" s="414"/>
      <c r="C549" s="414"/>
      <c r="D549" s="414"/>
      <c r="E549" s="414"/>
      <c r="F549" s="414"/>
      <c r="G549" s="414"/>
      <c r="H549" s="414"/>
    </row>
    <row r="550" spans="1:8" ht="20.100000000000001" customHeight="1" thickBot="1" x14ac:dyDescent="0.25">
      <c r="A550" s="360" t="s">
        <v>61</v>
      </c>
      <c r="B550" s="361"/>
      <c r="C550" s="381" t="s">
        <v>63</v>
      </c>
      <c r="D550" s="382"/>
      <c r="E550" s="383"/>
      <c r="F550" s="362" t="s">
        <v>235</v>
      </c>
      <c r="G550" s="78" t="s">
        <v>183</v>
      </c>
      <c r="H550" s="78" t="s">
        <v>163</v>
      </c>
    </row>
    <row r="551" spans="1:8" ht="20.100000000000001" customHeight="1" thickBot="1" x14ac:dyDescent="0.25">
      <c r="A551" s="379"/>
      <c r="B551" s="380"/>
      <c r="C551" s="136" t="s">
        <v>35</v>
      </c>
      <c r="D551" s="384" t="s">
        <v>36</v>
      </c>
      <c r="E551" s="383"/>
      <c r="F551" s="363"/>
      <c r="G551" s="345" t="s">
        <v>238</v>
      </c>
      <c r="H551" s="345"/>
    </row>
    <row r="552" spans="1:8" ht="15" customHeight="1" x14ac:dyDescent="0.2">
      <c r="A552" s="385" t="s">
        <v>236</v>
      </c>
      <c r="B552" s="386"/>
      <c r="C552" s="315"/>
      <c r="D552" s="431"/>
      <c r="E552" s="432"/>
      <c r="F552" s="394">
        <v>1000</v>
      </c>
      <c r="G552" s="397">
        <f>C554*F552*5</f>
        <v>0</v>
      </c>
      <c r="H552" s="397">
        <f>D554*F552*5</f>
        <v>0</v>
      </c>
    </row>
    <row r="553" spans="1:8" ht="15" customHeight="1" x14ac:dyDescent="0.2">
      <c r="A553" s="400" t="s">
        <v>29</v>
      </c>
      <c r="B553" s="401"/>
      <c r="C553" s="316"/>
      <c r="D553" s="433"/>
      <c r="E553" s="434"/>
      <c r="F553" s="395"/>
      <c r="G553" s="398"/>
      <c r="H553" s="398"/>
    </row>
    <row r="554" spans="1:8" ht="15" customHeight="1" thickBot="1" x14ac:dyDescent="0.25">
      <c r="A554" s="404" t="s">
        <v>31</v>
      </c>
      <c r="B554" s="405"/>
      <c r="C554" s="241">
        <f>SUM(C552:C553)</f>
        <v>0</v>
      </c>
      <c r="D554" s="544">
        <f>SUM(D552:E553)</f>
        <v>0</v>
      </c>
      <c r="E554" s="545"/>
      <c r="F554" s="396"/>
      <c r="G554" s="399"/>
      <c r="H554" s="399"/>
    </row>
    <row r="555" spans="1:8" ht="15" customHeight="1" thickBot="1" x14ac:dyDescent="0.25">
      <c r="A555" s="375" t="s">
        <v>237</v>
      </c>
      <c r="B555" s="376"/>
      <c r="C555" s="376"/>
      <c r="D555" s="376"/>
      <c r="E555" s="376"/>
      <c r="F555" s="377"/>
      <c r="G555" s="183">
        <f>SUM(G552)</f>
        <v>0</v>
      </c>
      <c r="H555" s="183">
        <f>SUM(H552)</f>
        <v>0</v>
      </c>
    </row>
    <row r="556" spans="1:8" ht="20.100000000000001" customHeight="1" x14ac:dyDescent="0.2">
      <c r="A556" s="352"/>
      <c r="B556" s="352"/>
      <c r="C556" s="352"/>
      <c r="D556" s="352"/>
      <c r="E556" s="352"/>
      <c r="F556" s="352"/>
      <c r="G556" s="352"/>
      <c r="H556" s="352"/>
    </row>
    <row r="557" spans="1:8" ht="16.5" thickBot="1" x14ac:dyDescent="0.25">
      <c r="A557" s="393" t="s">
        <v>239</v>
      </c>
      <c r="B557" s="393"/>
      <c r="C557" s="393"/>
      <c r="D557" s="393"/>
      <c r="E557" s="393"/>
      <c r="F557" s="393"/>
      <c r="G557" s="393"/>
      <c r="H557" s="393"/>
    </row>
    <row r="558" spans="1:8" ht="24.75" customHeight="1" thickBot="1" x14ac:dyDescent="0.25">
      <c r="A558" s="362" t="s">
        <v>121</v>
      </c>
      <c r="B558" s="362" t="s">
        <v>315</v>
      </c>
      <c r="C558" s="362" t="s">
        <v>240</v>
      </c>
      <c r="D558" s="78" t="s">
        <v>87</v>
      </c>
      <c r="E558" s="78" t="s">
        <v>88</v>
      </c>
      <c r="F558" s="103"/>
      <c r="G558" s="103"/>
      <c r="H558" s="103"/>
    </row>
    <row r="559" spans="1:8" ht="29.1" customHeight="1" thickBot="1" x14ac:dyDescent="0.25">
      <c r="A559" s="363"/>
      <c r="B559" s="363"/>
      <c r="C559" s="363"/>
      <c r="D559" s="345" t="s">
        <v>242</v>
      </c>
      <c r="E559" s="345"/>
      <c r="F559" s="103"/>
      <c r="G559" s="103"/>
      <c r="H559" s="103"/>
    </row>
    <row r="560" spans="1:8" ht="18" customHeight="1" x14ac:dyDescent="0.2">
      <c r="A560" s="143">
        <v>2026</v>
      </c>
      <c r="B560" s="187">
        <v>1600</v>
      </c>
      <c r="C560" s="408">
        <v>1000</v>
      </c>
      <c r="D560" s="188">
        <f>B560*C560</f>
        <v>1600000</v>
      </c>
      <c r="E560" s="188">
        <f>B560*C560</f>
        <v>1600000</v>
      </c>
      <c r="F560" s="103"/>
      <c r="G560" s="103"/>
      <c r="H560" s="103"/>
    </row>
    <row r="561" spans="1:8" ht="18" customHeight="1" x14ac:dyDescent="0.2">
      <c r="A561" s="190">
        <v>2027</v>
      </c>
      <c r="B561" s="191">
        <v>1700</v>
      </c>
      <c r="C561" s="409"/>
      <c r="D561" s="189">
        <f>B561*C560</f>
        <v>1700000</v>
      </c>
      <c r="E561" s="189">
        <f>B561*C560</f>
        <v>1700000</v>
      </c>
      <c r="F561" s="103"/>
      <c r="G561" s="103"/>
      <c r="H561" s="103"/>
    </row>
    <row r="562" spans="1:8" ht="18" customHeight="1" x14ac:dyDescent="0.2">
      <c r="A562" s="190">
        <v>2028</v>
      </c>
      <c r="B562" s="191">
        <v>1800</v>
      </c>
      <c r="C562" s="409"/>
      <c r="D562" s="189">
        <f>B562*C560</f>
        <v>1800000</v>
      </c>
      <c r="E562" s="189">
        <f>B562*C560</f>
        <v>1800000</v>
      </c>
      <c r="F562" s="103"/>
      <c r="G562" s="103"/>
      <c r="H562" s="103"/>
    </row>
    <row r="563" spans="1:8" ht="18" customHeight="1" x14ac:dyDescent="0.2">
      <c r="A563" s="190">
        <v>2029</v>
      </c>
      <c r="B563" s="191">
        <v>1850</v>
      </c>
      <c r="C563" s="409"/>
      <c r="D563" s="189">
        <f>B563*C560</f>
        <v>1850000</v>
      </c>
      <c r="E563" s="189">
        <f>B563*C560</f>
        <v>1850000</v>
      </c>
      <c r="F563" s="103"/>
      <c r="G563" s="103"/>
      <c r="H563" s="103"/>
    </row>
    <row r="564" spans="1:8" ht="18" customHeight="1" thickBot="1" x14ac:dyDescent="0.25">
      <c r="A564" s="192">
        <v>2030</v>
      </c>
      <c r="B564" s="194">
        <v>1850</v>
      </c>
      <c r="C564" s="410"/>
      <c r="D564" s="195">
        <f>B564*C560</f>
        <v>1850000</v>
      </c>
      <c r="E564" s="195">
        <f>B564*C560</f>
        <v>1850000</v>
      </c>
      <c r="F564" s="103"/>
      <c r="G564" s="103"/>
      <c r="H564" s="103"/>
    </row>
    <row r="565" spans="1:8" ht="24" customHeight="1" thickBot="1" x14ac:dyDescent="0.25">
      <c r="A565" s="411" t="s">
        <v>241</v>
      </c>
      <c r="B565" s="412"/>
      <c r="C565" s="412"/>
      <c r="D565" s="197">
        <f>SUM(D560:D564)</f>
        <v>8800000</v>
      </c>
      <c r="E565" s="197">
        <f>SUM(E560:E564)</f>
        <v>8800000</v>
      </c>
      <c r="F565" s="103"/>
      <c r="G565" s="103"/>
      <c r="H565" s="103"/>
    </row>
    <row r="566" spans="1:8" ht="33" customHeight="1" x14ac:dyDescent="0.2">
      <c r="A566" s="141"/>
      <c r="B566" s="141"/>
      <c r="C566" s="145"/>
      <c r="D566" s="145"/>
      <c r="E566" s="145"/>
      <c r="F566" s="92"/>
      <c r="G566" s="242"/>
      <c r="H566" s="242"/>
    </row>
    <row r="567" spans="1:8" ht="18" customHeight="1" x14ac:dyDescent="0.3">
      <c r="A567" s="413" t="s">
        <v>243</v>
      </c>
      <c r="B567" s="413"/>
      <c r="C567" s="413"/>
      <c r="D567" s="413"/>
      <c r="E567" s="413"/>
      <c r="F567" s="413"/>
      <c r="G567" s="413"/>
      <c r="H567" s="413"/>
    </row>
    <row r="568" spans="1:8" ht="51.95" customHeight="1" thickBot="1" x14ac:dyDescent="0.25">
      <c r="A568" s="414" t="s">
        <v>245</v>
      </c>
      <c r="B568" s="414"/>
      <c r="C568" s="414"/>
      <c r="D568" s="414"/>
      <c r="E568" s="414"/>
      <c r="F568" s="414"/>
      <c r="G568" s="414"/>
      <c r="H568" s="414"/>
    </row>
    <row r="569" spans="1:8" ht="20.100000000000001" customHeight="1" thickBot="1" x14ac:dyDescent="0.25">
      <c r="A569" s="360" t="s">
        <v>61</v>
      </c>
      <c r="B569" s="361"/>
      <c r="C569" s="381" t="s">
        <v>246</v>
      </c>
      <c r="D569" s="382"/>
      <c r="E569" s="383"/>
      <c r="F569" s="362" t="s">
        <v>235</v>
      </c>
      <c r="G569" s="78" t="s">
        <v>183</v>
      </c>
      <c r="H569" s="78" t="s">
        <v>163</v>
      </c>
    </row>
    <row r="570" spans="1:8" ht="20.100000000000001" customHeight="1" thickBot="1" x14ac:dyDescent="0.25">
      <c r="A570" s="379"/>
      <c r="B570" s="380"/>
      <c r="C570" s="136" t="s">
        <v>35</v>
      </c>
      <c r="D570" s="384" t="s">
        <v>36</v>
      </c>
      <c r="E570" s="383"/>
      <c r="F570" s="363"/>
      <c r="G570" s="345" t="s">
        <v>238</v>
      </c>
      <c r="H570" s="345"/>
    </row>
    <row r="571" spans="1:8" ht="20.100000000000001" customHeight="1" x14ac:dyDescent="0.2">
      <c r="A571" s="385" t="s">
        <v>236</v>
      </c>
      <c r="B571" s="386"/>
      <c r="C571" s="315"/>
      <c r="D571" s="387"/>
      <c r="E571" s="388"/>
      <c r="F571" s="394">
        <v>95</v>
      </c>
      <c r="G571" s="397">
        <f>C573*F571*5</f>
        <v>0</v>
      </c>
      <c r="H571" s="397">
        <f>D573*F571*5</f>
        <v>0</v>
      </c>
    </row>
    <row r="572" spans="1:8" ht="20.100000000000001" customHeight="1" x14ac:dyDescent="0.2">
      <c r="A572" s="400" t="s">
        <v>69</v>
      </c>
      <c r="B572" s="401"/>
      <c r="C572" s="316"/>
      <c r="D572" s="402"/>
      <c r="E572" s="403"/>
      <c r="F572" s="395"/>
      <c r="G572" s="398"/>
      <c r="H572" s="398"/>
    </row>
    <row r="573" spans="1:8" ht="20.100000000000001" customHeight="1" thickBot="1" x14ac:dyDescent="0.25">
      <c r="A573" s="404" t="s">
        <v>31</v>
      </c>
      <c r="B573" s="405"/>
      <c r="C573" s="340">
        <f>SUM(C571:C572)</f>
        <v>0</v>
      </c>
      <c r="D573" s="406">
        <f>SUM(D571:E572)</f>
        <v>0</v>
      </c>
      <c r="E573" s="407"/>
      <c r="F573" s="396"/>
      <c r="G573" s="399"/>
      <c r="H573" s="399"/>
    </row>
    <row r="574" spans="1:8" ht="20.100000000000001" customHeight="1" thickBot="1" x14ac:dyDescent="0.25">
      <c r="A574" s="375" t="s">
        <v>247</v>
      </c>
      <c r="B574" s="376"/>
      <c r="C574" s="376"/>
      <c r="D574" s="376"/>
      <c r="E574" s="376"/>
      <c r="F574" s="377"/>
      <c r="G574" s="183">
        <f>SUM(G571)</f>
        <v>0</v>
      </c>
      <c r="H574" s="183">
        <f>SUM(H571)</f>
        <v>0</v>
      </c>
    </row>
    <row r="575" spans="1:8" ht="32.25" customHeight="1" x14ac:dyDescent="0.2">
      <c r="A575" s="141"/>
      <c r="B575" s="141"/>
      <c r="C575" s="145"/>
      <c r="D575" s="145"/>
      <c r="E575" s="145"/>
      <c r="F575" s="92"/>
      <c r="G575" s="242"/>
      <c r="H575" s="242"/>
    </row>
    <row r="576" spans="1:8" ht="18" customHeight="1" x14ac:dyDescent="0.2">
      <c r="A576" s="353" t="s">
        <v>248</v>
      </c>
      <c r="B576" s="353"/>
      <c r="C576" s="353"/>
      <c r="D576" s="353"/>
      <c r="E576" s="353"/>
      <c r="F576" s="353"/>
      <c r="G576" s="353"/>
      <c r="H576" s="353"/>
    </row>
    <row r="577" spans="1:8" ht="35.1" customHeight="1" thickBot="1" x14ac:dyDescent="0.25">
      <c r="A577" s="378" t="s">
        <v>249</v>
      </c>
      <c r="B577" s="378"/>
      <c r="C577" s="378"/>
      <c r="D577" s="378"/>
      <c r="E577" s="378"/>
      <c r="F577" s="378"/>
      <c r="G577" s="378"/>
      <c r="H577" s="378"/>
    </row>
    <row r="578" spans="1:8" ht="20.100000000000001" customHeight="1" thickBot="1" x14ac:dyDescent="0.25">
      <c r="A578" s="360" t="s">
        <v>61</v>
      </c>
      <c r="B578" s="361"/>
      <c r="C578" s="381" t="s">
        <v>252</v>
      </c>
      <c r="D578" s="382"/>
      <c r="E578" s="383"/>
      <c r="F578" s="362" t="s">
        <v>235</v>
      </c>
      <c r="G578" s="78" t="s">
        <v>183</v>
      </c>
      <c r="H578" s="78" t="s">
        <v>163</v>
      </c>
    </row>
    <row r="579" spans="1:8" ht="20.100000000000001" customHeight="1" thickBot="1" x14ac:dyDescent="0.25">
      <c r="A579" s="379"/>
      <c r="B579" s="380"/>
      <c r="C579" s="136" t="s">
        <v>35</v>
      </c>
      <c r="D579" s="384" t="s">
        <v>36</v>
      </c>
      <c r="E579" s="383"/>
      <c r="F579" s="363"/>
      <c r="G579" s="345" t="s">
        <v>238</v>
      </c>
      <c r="H579" s="345"/>
    </row>
    <row r="580" spans="1:8" ht="20.100000000000001" customHeight="1" x14ac:dyDescent="0.2">
      <c r="A580" s="385" t="s">
        <v>250</v>
      </c>
      <c r="B580" s="386"/>
      <c r="C580" s="277"/>
      <c r="D580" s="387"/>
      <c r="E580" s="388"/>
      <c r="F580" s="243">
        <v>40</v>
      </c>
      <c r="G580" s="137">
        <f>C580*F580*5</f>
        <v>0</v>
      </c>
      <c r="H580" s="137">
        <f>D580*F580*5</f>
        <v>0</v>
      </c>
    </row>
    <row r="581" spans="1:8" ht="20.100000000000001" customHeight="1" thickBot="1" x14ac:dyDescent="0.25">
      <c r="A581" s="389" t="s">
        <v>251</v>
      </c>
      <c r="B581" s="390"/>
      <c r="C581" s="279"/>
      <c r="D581" s="391"/>
      <c r="E581" s="392"/>
      <c r="F581" s="244">
        <v>5</v>
      </c>
      <c r="G581" s="139">
        <f>C581*F581*5</f>
        <v>0</v>
      </c>
      <c r="H581" s="139">
        <f>D581*F581*5</f>
        <v>0</v>
      </c>
    </row>
    <row r="582" spans="1:8" ht="20.100000000000001" customHeight="1" thickBot="1" x14ac:dyDescent="0.25">
      <c r="A582" s="375" t="s">
        <v>253</v>
      </c>
      <c r="B582" s="376"/>
      <c r="C582" s="376"/>
      <c r="D582" s="376"/>
      <c r="E582" s="376"/>
      <c r="F582" s="377"/>
      <c r="G582" s="245">
        <f>SUM(G580:G581)</f>
        <v>0</v>
      </c>
      <c r="H582" s="245">
        <f>SUM(H580:H581)</f>
        <v>0</v>
      </c>
    </row>
    <row r="583" spans="1:8" ht="30.75" customHeight="1" x14ac:dyDescent="0.2">
      <c r="A583" s="17"/>
      <c r="B583" s="17"/>
      <c r="C583" s="17"/>
      <c r="D583" s="17"/>
      <c r="E583" s="17"/>
      <c r="F583" s="17"/>
      <c r="G583" s="26"/>
      <c r="H583" s="26"/>
    </row>
    <row r="584" spans="1:8" ht="18" customHeight="1" x14ac:dyDescent="0.2">
      <c r="A584" s="353" t="s">
        <v>254</v>
      </c>
      <c r="B584" s="353"/>
      <c r="C584" s="353"/>
      <c r="D584" s="353"/>
      <c r="E584" s="353"/>
      <c r="F584" s="353"/>
      <c r="G584" s="353"/>
      <c r="H584" s="353"/>
    </row>
    <row r="585" spans="1:8" ht="30.75" customHeight="1" thickBot="1" x14ac:dyDescent="0.25">
      <c r="A585" s="374" t="s">
        <v>255</v>
      </c>
      <c r="B585" s="374"/>
      <c r="C585" s="374"/>
      <c r="D585" s="374"/>
      <c r="E585" s="374"/>
      <c r="F585" s="374"/>
      <c r="G585" s="374"/>
      <c r="H585" s="374"/>
    </row>
    <row r="586" spans="1:8" ht="18" customHeight="1" thickBot="1" x14ac:dyDescent="0.25">
      <c r="A586" s="354" t="s">
        <v>11</v>
      </c>
      <c r="B586" s="355"/>
      <c r="C586" s="356"/>
      <c r="D586" s="360" t="s">
        <v>387</v>
      </c>
      <c r="E586" s="361"/>
      <c r="F586" s="362" t="s">
        <v>359</v>
      </c>
      <c r="G586" s="78" t="s">
        <v>87</v>
      </c>
      <c r="H586" s="78" t="s">
        <v>85</v>
      </c>
    </row>
    <row r="587" spans="1:8" ht="18" customHeight="1" thickBot="1" x14ac:dyDescent="0.25">
      <c r="A587" s="357"/>
      <c r="B587" s="358"/>
      <c r="C587" s="359"/>
      <c r="D587" s="99" t="s">
        <v>32</v>
      </c>
      <c r="E587" s="19" t="s">
        <v>33</v>
      </c>
      <c r="F587" s="363"/>
      <c r="G587" s="345" t="s">
        <v>262</v>
      </c>
      <c r="H587" s="345"/>
    </row>
    <row r="588" spans="1:8" ht="18" customHeight="1" x14ac:dyDescent="0.2">
      <c r="A588" s="366" t="s">
        <v>256</v>
      </c>
      <c r="B588" s="367"/>
      <c r="C588" s="367"/>
      <c r="D588" s="54"/>
      <c r="E588" s="55"/>
      <c r="F588" s="246">
        <v>99</v>
      </c>
      <c r="G588" s="149">
        <f>D588*F588*5</f>
        <v>0</v>
      </c>
      <c r="H588" s="149">
        <f>E588*F588*5</f>
        <v>0</v>
      </c>
    </row>
    <row r="589" spans="1:8" ht="18" customHeight="1" thickBot="1" x14ac:dyDescent="0.25">
      <c r="A589" s="364" t="s">
        <v>220</v>
      </c>
      <c r="B589" s="365"/>
      <c r="C589" s="365"/>
      <c r="D589" s="63"/>
      <c r="E589" s="64"/>
      <c r="F589" s="244">
        <v>12</v>
      </c>
      <c r="G589" s="154">
        <f>D589*F589*5</f>
        <v>0</v>
      </c>
      <c r="H589" s="154">
        <f>E589*F589*5</f>
        <v>0</v>
      </c>
    </row>
    <row r="590" spans="1:8" ht="18" customHeight="1" thickBot="1" x14ac:dyDescent="0.25">
      <c r="A590" s="349" t="s">
        <v>365</v>
      </c>
      <c r="B590" s="350"/>
      <c r="C590" s="350"/>
      <c r="D590" s="350"/>
      <c r="E590" s="350"/>
      <c r="F590" s="351"/>
      <c r="G590" s="113">
        <f>SUM(G588:G589)</f>
        <v>0</v>
      </c>
      <c r="H590" s="113">
        <f>SUM(H588:H589)</f>
        <v>0</v>
      </c>
    </row>
    <row r="591" spans="1:8" ht="30.75" customHeight="1" x14ac:dyDescent="0.2">
      <c r="A591" s="141"/>
      <c r="B591" s="141"/>
      <c r="C591" s="145"/>
      <c r="D591" s="145"/>
      <c r="E591" s="145"/>
      <c r="F591" s="92"/>
      <c r="G591" s="242"/>
      <c r="H591" s="242"/>
    </row>
    <row r="592" spans="1:8" ht="18" customHeight="1" x14ac:dyDescent="0.2">
      <c r="A592" s="353" t="s">
        <v>258</v>
      </c>
      <c r="B592" s="353"/>
      <c r="C592" s="353"/>
      <c r="D592" s="353"/>
      <c r="E592" s="353"/>
      <c r="F592" s="353"/>
      <c r="G592" s="353"/>
      <c r="H592" s="353"/>
    </row>
    <row r="593" spans="1:8" ht="30.75" customHeight="1" thickBot="1" x14ac:dyDescent="0.25">
      <c r="A593" s="374" t="s">
        <v>259</v>
      </c>
      <c r="B593" s="374"/>
      <c r="C593" s="374"/>
      <c r="D593" s="374"/>
      <c r="E593" s="374"/>
      <c r="F593" s="374"/>
      <c r="G593" s="374"/>
      <c r="H593" s="374"/>
    </row>
    <row r="594" spans="1:8" ht="26.1" customHeight="1" thickBot="1" x14ac:dyDescent="0.25">
      <c r="A594" s="354" t="s">
        <v>260</v>
      </c>
      <c r="B594" s="355"/>
      <c r="C594" s="356"/>
      <c r="D594" s="360" t="s">
        <v>388</v>
      </c>
      <c r="E594" s="361"/>
      <c r="F594" s="362" t="s">
        <v>261</v>
      </c>
      <c r="G594" s="78" t="s">
        <v>87</v>
      </c>
      <c r="H594" s="78" t="s">
        <v>85</v>
      </c>
    </row>
    <row r="595" spans="1:8" ht="18" customHeight="1" thickBot="1" x14ac:dyDescent="0.25">
      <c r="A595" s="357"/>
      <c r="B595" s="358"/>
      <c r="C595" s="359"/>
      <c r="D595" s="99" t="s">
        <v>32</v>
      </c>
      <c r="E595" s="19" t="s">
        <v>33</v>
      </c>
      <c r="F595" s="363"/>
      <c r="G595" s="345" t="s">
        <v>257</v>
      </c>
      <c r="H595" s="345"/>
    </row>
    <row r="596" spans="1:8" ht="18" customHeight="1" x14ac:dyDescent="0.2">
      <c r="A596" s="366" t="s">
        <v>263</v>
      </c>
      <c r="B596" s="367"/>
      <c r="C596" s="367"/>
      <c r="D596" s="54"/>
      <c r="E596" s="55"/>
      <c r="F596" s="246">
        <v>99</v>
      </c>
      <c r="G596" s="149">
        <f>D596*F596*5</f>
        <v>0</v>
      </c>
      <c r="H596" s="149">
        <f>E596*F596*5</f>
        <v>0</v>
      </c>
    </row>
    <row r="597" spans="1:8" ht="18" customHeight="1" thickBot="1" x14ac:dyDescent="0.25">
      <c r="A597" s="364" t="s">
        <v>264</v>
      </c>
      <c r="B597" s="365"/>
      <c r="C597" s="365"/>
      <c r="D597" s="63"/>
      <c r="E597" s="64"/>
      <c r="F597" s="244">
        <v>21</v>
      </c>
      <c r="G597" s="154">
        <f>D597*F597*5</f>
        <v>0</v>
      </c>
      <c r="H597" s="154">
        <f>E597*F597*5</f>
        <v>0</v>
      </c>
    </row>
    <row r="598" spans="1:8" ht="18" customHeight="1" thickBot="1" x14ac:dyDescent="0.25">
      <c r="A598" s="349" t="s">
        <v>364</v>
      </c>
      <c r="B598" s="350"/>
      <c r="C598" s="350"/>
      <c r="D598" s="350"/>
      <c r="E598" s="350"/>
      <c r="F598" s="351"/>
      <c r="G598" s="113">
        <f>SUM(G596:G597)</f>
        <v>0</v>
      </c>
      <c r="H598" s="113">
        <f>SUM(H596:H597)</f>
        <v>0</v>
      </c>
    </row>
    <row r="599" spans="1:8" ht="33" customHeight="1" x14ac:dyDescent="0.2">
      <c r="A599" s="141"/>
      <c r="B599" s="141"/>
      <c r="C599" s="145"/>
      <c r="D599" s="145"/>
      <c r="E599" s="145"/>
      <c r="F599" s="92"/>
      <c r="G599" s="242"/>
      <c r="H599" s="242"/>
    </row>
    <row r="600" spans="1:8" ht="15.75" x14ac:dyDescent="0.25">
      <c r="A600" s="528" t="s">
        <v>266</v>
      </c>
      <c r="B600" s="528"/>
      <c r="C600" s="528"/>
      <c r="D600" s="528"/>
      <c r="E600" s="528"/>
      <c r="F600" s="528"/>
      <c r="G600" s="90"/>
      <c r="H600" s="106"/>
    </row>
    <row r="601" spans="1:8" ht="36" customHeight="1" x14ac:dyDescent="0.2">
      <c r="A601" s="352" t="s">
        <v>271</v>
      </c>
      <c r="B601" s="352"/>
      <c r="C601" s="352"/>
      <c r="D601" s="352"/>
      <c r="E601" s="352"/>
      <c r="F601" s="352"/>
      <c r="G601" s="352"/>
      <c r="H601" s="352"/>
    </row>
    <row r="602" spans="1:8" ht="20.100000000000001" customHeight="1" x14ac:dyDescent="0.2">
      <c r="A602" s="81"/>
      <c r="B602" s="81"/>
      <c r="C602" s="81"/>
      <c r="D602" s="81"/>
      <c r="E602" s="81"/>
      <c r="F602" s="81"/>
      <c r="G602" s="81"/>
      <c r="H602" s="81"/>
    </row>
    <row r="603" spans="1:8" ht="18" customHeight="1" x14ac:dyDescent="0.2">
      <c r="A603" s="353" t="s">
        <v>265</v>
      </c>
      <c r="B603" s="353"/>
      <c r="C603" s="353"/>
      <c r="D603" s="353"/>
      <c r="E603" s="353"/>
      <c r="F603" s="353"/>
      <c r="G603" s="353"/>
      <c r="H603" s="353"/>
    </row>
    <row r="604" spans="1:8" ht="18" customHeight="1" thickBot="1" x14ac:dyDescent="0.3">
      <c r="A604" s="373" t="s">
        <v>267</v>
      </c>
      <c r="B604" s="373"/>
      <c r="C604" s="373"/>
      <c r="D604" s="373"/>
      <c r="E604" s="373"/>
      <c r="F604" s="373"/>
      <c r="G604" s="373"/>
      <c r="H604" s="373"/>
    </row>
    <row r="605" spans="1:8" ht="24" customHeight="1" thickBot="1" x14ac:dyDescent="0.25">
      <c r="A605" s="345" t="s">
        <v>68</v>
      </c>
      <c r="B605" s="345"/>
      <c r="C605" s="345"/>
      <c r="D605" s="345"/>
      <c r="E605" s="345"/>
      <c r="F605" s="345"/>
      <c r="G605" s="78" t="s">
        <v>87</v>
      </c>
      <c r="H605" s="66" t="s">
        <v>85</v>
      </c>
    </row>
    <row r="606" spans="1:8" ht="20.100000000000001" customHeight="1" thickBot="1" x14ac:dyDescent="0.25">
      <c r="A606" s="345" t="s">
        <v>35</v>
      </c>
      <c r="B606" s="345"/>
      <c r="C606" s="345"/>
      <c r="D606" s="345" t="s">
        <v>36</v>
      </c>
      <c r="E606" s="345"/>
      <c r="F606" s="345"/>
      <c r="G606" s="363" t="s">
        <v>272</v>
      </c>
      <c r="H606" s="363"/>
    </row>
    <row r="607" spans="1:8" ht="20.100000000000001" customHeight="1" thickBot="1" x14ac:dyDescent="0.25">
      <c r="A607" s="370"/>
      <c r="B607" s="370"/>
      <c r="C607" s="370"/>
      <c r="D607" s="370"/>
      <c r="E607" s="370"/>
      <c r="F607" s="370"/>
      <c r="G607" s="323">
        <f>A607*5</f>
        <v>0</v>
      </c>
      <c r="H607" s="323">
        <f>D607*5</f>
        <v>0</v>
      </c>
    </row>
    <row r="608" spans="1:8" ht="20.100000000000001" customHeight="1" thickBot="1" x14ac:dyDescent="0.25">
      <c r="A608" s="349" t="s">
        <v>292</v>
      </c>
      <c r="B608" s="350"/>
      <c r="C608" s="350"/>
      <c r="D608" s="350"/>
      <c r="E608" s="350"/>
      <c r="F608" s="351"/>
      <c r="G608" s="113">
        <f>SUM(G607)</f>
        <v>0</v>
      </c>
      <c r="H608" s="113">
        <f>SUM(H607)</f>
        <v>0</v>
      </c>
    </row>
    <row r="609" spans="1:8" ht="28.5" customHeight="1" x14ac:dyDescent="0.2">
      <c r="A609" s="67"/>
      <c r="B609" s="67"/>
      <c r="C609" s="67"/>
      <c r="D609" s="67"/>
      <c r="E609" s="67"/>
      <c r="F609" s="67"/>
      <c r="G609" s="247"/>
      <c r="H609" s="247"/>
    </row>
    <row r="610" spans="1:8" ht="18" customHeight="1" x14ac:dyDescent="0.2">
      <c r="A610" s="353" t="s">
        <v>268</v>
      </c>
      <c r="B610" s="353"/>
      <c r="C610" s="353"/>
      <c r="D610" s="353"/>
      <c r="E610" s="353"/>
      <c r="F610" s="353"/>
      <c r="G610" s="353"/>
      <c r="H610" s="353"/>
    </row>
    <row r="611" spans="1:8" ht="33" customHeight="1" thickBot="1" x14ac:dyDescent="0.3">
      <c r="A611" s="346" t="s">
        <v>334</v>
      </c>
      <c r="B611" s="346"/>
      <c r="C611" s="346"/>
      <c r="D611" s="346"/>
      <c r="E611" s="346"/>
      <c r="F611" s="346"/>
      <c r="G611" s="346"/>
      <c r="H611" s="346"/>
    </row>
    <row r="612" spans="1:8" ht="21" customHeight="1" x14ac:dyDescent="0.2">
      <c r="A612" s="343" t="s">
        <v>19</v>
      </c>
      <c r="B612" s="368" t="s">
        <v>20</v>
      </c>
      <c r="C612" s="347" t="s">
        <v>273</v>
      </c>
      <c r="D612" s="343" t="s">
        <v>37</v>
      </c>
      <c r="E612" s="612"/>
      <c r="F612" s="610" t="s">
        <v>360</v>
      </c>
      <c r="G612" s="248" t="s">
        <v>84</v>
      </c>
      <c r="H612" s="249" t="s">
        <v>163</v>
      </c>
    </row>
    <row r="613" spans="1:8" ht="21.75" customHeight="1" thickBot="1" x14ac:dyDescent="0.25">
      <c r="A613" s="344"/>
      <c r="B613" s="369"/>
      <c r="C613" s="348"/>
      <c r="D613" s="250" t="s">
        <v>32</v>
      </c>
      <c r="E613" s="251" t="s">
        <v>54</v>
      </c>
      <c r="F613" s="611"/>
      <c r="G613" s="371" t="s">
        <v>293</v>
      </c>
      <c r="H613" s="372"/>
    </row>
    <row r="614" spans="1:8" ht="25.5" customHeight="1" x14ac:dyDescent="0.2">
      <c r="A614" s="252">
        <v>200101</v>
      </c>
      <c r="B614" s="253" t="s">
        <v>22</v>
      </c>
      <c r="C614" s="254" t="s">
        <v>274</v>
      </c>
      <c r="D614" s="317"/>
      <c r="E614" s="318"/>
      <c r="F614" s="255">
        <v>2</v>
      </c>
      <c r="G614" s="256">
        <f t="shared" ref="G614:G631" si="10">D614*F614*5</f>
        <v>0</v>
      </c>
      <c r="H614" s="256">
        <f t="shared" ref="H614:H631" si="11">E614*F614*5</f>
        <v>0</v>
      </c>
    </row>
    <row r="615" spans="1:8" ht="25.5" customHeight="1" x14ac:dyDescent="0.2">
      <c r="A615" s="257">
        <v>200102</v>
      </c>
      <c r="B615" s="258" t="s">
        <v>22</v>
      </c>
      <c r="C615" s="259" t="s">
        <v>275</v>
      </c>
      <c r="D615" s="319"/>
      <c r="E615" s="320"/>
      <c r="F615" s="260">
        <v>20</v>
      </c>
      <c r="G615" s="261">
        <f t="shared" si="10"/>
        <v>0</v>
      </c>
      <c r="H615" s="261">
        <f t="shared" si="11"/>
        <v>0</v>
      </c>
    </row>
    <row r="616" spans="1:8" ht="25.5" customHeight="1" x14ac:dyDescent="0.2">
      <c r="A616" s="257">
        <v>200110</v>
      </c>
      <c r="B616" s="258" t="s">
        <v>22</v>
      </c>
      <c r="C616" s="259" t="s">
        <v>276</v>
      </c>
      <c r="D616" s="319"/>
      <c r="E616" s="320"/>
      <c r="F616" s="262">
        <v>1</v>
      </c>
      <c r="G616" s="261">
        <f t="shared" si="10"/>
        <v>0</v>
      </c>
      <c r="H616" s="261">
        <f t="shared" si="11"/>
        <v>0</v>
      </c>
    </row>
    <row r="617" spans="1:8" ht="25.5" customHeight="1" x14ac:dyDescent="0.2">
      <c r="A617" s="257">
        <v>200111</v>
      </c>
      <c r="B617" s="258" t="s">
        <v>23</v>
      </c>
      <c r="C617" s="259" t="s">
        <v>277</v>
      </c>
      <c r="D617" s="319"/>
      <c r="E617" s="320"/>
      <c r="F617" s="262">
        <v>1</v>
      </c>
      <c r="G617" s="261">
        <f t="shared" si="10"/>
        <v>0</v>
      </c>
      <c r="H617" s="261">
        <f t="shared" si="11"/>
        <v>0</v>
      </c>
    </row>
    <row r="618" spans="1:8" ht="25.5" customHeight="1" x14ac:dyDescent="0.2">
      <c r="A618" s="257">
        <v>200113</v>
      </c>
      <c r="B618" s="258" t="s">
        <v>21</v>
      </c>
      <c r="C618" s="259" t="s">
        <v>278</v>
      </c>
      <c r="D618" s="319"/>
      <c r="E618" s="320"/>
      <c r="F618" s="262">
        <v>1</v>
      </c>
      <c r="G618" s="261">
        <f t="shared" si="10"/>
        <v>0</v>
      </c>
      <c r="H618" s="261">
        <f t="shared" si="11"/>
        <v>0</v>
      </c>
    </row>
    <row r="619" spans="1:8" ht="25.5" customHeight="1" x14ac:dyDescent="0.2">
      <c r="A619" s="257">
        <v>200114</v>
      </c>
      <c r="B619" s="258" t="s">
        <v>21</v>
      </c>
      <c r="C619" s="259" t="s">
        <v>279</v>
      </c>
      <c r="D619" s="319"/>
      <c r="E619" s="320"/>
      <c r="F619" s="262">
        <v>1</v>
      </c>
      <c r="G619" s="261">
        <f t="shared" si="10"/>
        <v>0</v>
      </c>
      <c r="H619" s="261">
        <f t="shared" si="11"/>
        <v>0</v>
      </c>
    </row>
    <row r="620" spans="1:8" ht="25.5" customHeight="1" x14ac:dyDescent="0.2">
      <c r="A620" s="257">
        <v>200115</v>
      </c>
      <c r="B620" s="258" t="s">
        <v>21</v>
      </c>
      <c r="C620" s="259" t="s">
        <v>280</v>
      </c>
      <c r="D620" s="319"/>
      <c r="E620" s="320"/>
      <c r="F620" s="262">
        <v>1</v>
      </c>
      <c r="G620" s="261">
        <f t="shared" si="10"/>
        <v>0</v>
      </c>
      <c r="H620" s="261">
        <f t="shared" si="11"/>
        <v>0</v>
      </c>
    </row>
    <row r="621" spans="1:8" ht="25.5" customHeight="1" x14ac:dyDescent="0.2">
      <c r="A621" s="257">
        <v>200119</v>
      </c>
      <c r="B621" s="258" t="s">
        <v>21</v>
      </c>
      <c r="C621" s="259" t="s">
        <v>281</v>
      </c>
      <c r="D621" s="319"/>
      <c r="E621" s="320"/>
      <c r="F621" s="262">
        <v>1</v>
      </c>
      <c r="G621" s="261">
        <f t="shared" si="10"/>
        <v>0</v>
      </c>
      <c r="H621" s="261">
        <f t="shared" si="11"/>
        <v>0</v>
      </c>
    </row>
    <row r="622" spans="1:8" ht="25.5" customHeight="1" x14ac:dyDescent="0.2">
      <c r="A622" s="257">
        <v>200125</v>
      </c>
      <c r="B622" s="258" t="s">
        <v>22</v>
      </c>
      <c r="C622" s="259" t="s">
        <v>282</v>
      </c>
      <c r="D622" s="319"/>
      <c r="E622" s="320"/>
      <c r="F622" s="262">
        <v>1</v>
      </c>
      <c r="G622" s="261">
        <f t="shared" si="10"/>
        <v>0</v>
      </c>
      <c r="H622" s="261">
        <f t="shared" si="11"/>
        <v>0</v>
      </c>
    </row>
    <row r="623" spans="1:8" ht="25.5" customHeight="1" x14ac:dyDescent="0.2">
      <c r="A623" s="257">
        <v>200126</v>
      </c>
      <c r="B623" s="258" t="s">
        <v>21</v>
      </c>
      <c r="C623" s="259" t="s">
        <v>291</v>
      </c>
      <c r="D623" s="319"/>
      <c r="E623" s="320"/>
      <c r="F623" s="262">
        <v>1</v>
      </c>
      <c r="G623" s="261">
        <f t="shared" si="10"/>
        <v>0</v>
      </c>
      <c r="H623" s="261">
        <f t="shared" si="11"/>
        <v>0</v>
      </c>
    </row>
    <row r="624" spans="1:8" ht="25.5" customHeight="1" x14ac:dyDescent="0.2">
      <c r="A624" s="257">
        <v>200127</v>
      </c>
      <c r="B624" s="258" t="s">
        <v>21</v>
      </c>
      <c r="C624" s="263" t="s">
        <v>283</v>
      </c>
      <c r="D624" s="319"/>
      <c r="E624" s="320"/>
      <c r="F624" s="262">
        <v>6</v>
      </c>
      <c r="G624" s="261">
        <f t="shared" si="10"/>
        <v>0</v>
      </c>
      <c r="H624" s="261">
        <f t="shared" si="11"/>
        <v>0</v>
      </c>
    </row>
    <row r="625" spans="1:8" ht="25.5" customHeight="1" x14ac:dyDescent="0.2">
      <c r="A625" s="257">
        <v>200128</v>
      </c>
      <c r="B625" s="258" t="s">
        <v>22</v>
      </c>
      <c r="C625" s="263" t="s">
        <v>284</v>
      </c>
      <c r="D625" s="319"/>
      <c r="E625" s="320"/>
      <c r="F625" s="262">
        <v>1</v>
      </c>
      <c r="G625" s="261">
        <f t="shared" si="10"/>
        <v>0</v>
      </c>
      <c r="H625" s="261">
        <f t="shared" si="11"/>
        <v>0</v>
      </c>
    </row>
    <row r="626" spans="1:8" ht="25.5" customHeight="1" x14ac:dyDescent="0.2">
      <c r="A626" s="257">
        <v>200137</v>
      </c>
      <c r="B626" s="258" t="s">
        <v>21</v>
      </c>
      <c r="C626" s="259" t="s">
        <v>285</v>
      </c>
      <c r="D626" s="319"/>
      <c r="E626" s="320"/>
      <c r="F626" s="262">
        <v>1</v>
      </c>
      <c r="G626" s="261">
        <f t="shared" si="10"/>
        <v>0</v>
      </c>
      <c r="H626" s="261">
        <f t="shared" si="11"/>
        <v>0</v>
      </c>
    </row>
    <row r="627" spans="1:8" ht="25.5" customHeight="1" x14ac:dyDescent="0.2">
      <c r="A627" s="257">
        <v>200138</v>
      </c>
      <c r="B627" s="258" t="s">
        <v>22</v>
      </c>
      <c r="C627" s="259" t="s">
        <v>286</v>
      </c>
      <c r="D627" s="319"/>
      <c r="E627" s="320"/>
      <c r="F627" s="264">
        <v>680</v>
      </c>
      <c r="G627" s="261">
        <f t="shared" si="10"/>
        <v>0</v>
      </c>
      <c r="H627" s="261">
        <f t="shared" si="11"/>
        <v>0</v>
      </c>
    </row>
    <row r="628" spans="1:8" ht="25.5" customHeight="1" x14ac:dyDescent="0.2">
      <c r="A628" s="257">
        <v>200139</v>
      </c>
      <c r="B628" s="258" t="s">
        <v>22</v>
      </c>
      <c r="C628" s="259" t="s">
        <v>287</v>
      </c>
      <c r="D628" s="319"/>
      <c r="E628" s="320"/>
      <c r="F628" s="264">
        <v>11</v>
      </c>
      <c r="G628" s="261">
        <f t="shared" si="10"/>
        <v>0</v>
      </c>
      <c r="H628" s="261">
        <f t="shared" si="11"/>
        <v>0</v>
      </c>
    </row>
    <row r="629" spans="1:8" ht="25.5" customHeight="1" x14ac:dyDescent="0.2">
      <c r="A629" s="257">
        <v>200140</v>
      </c>
      <c r="B629" s="258" t="s">
        <v>22</v>
      </c>
      <c r="C629" s="259" t="s">
        <v>288</v>
      </c>
      <c r="D629" s="319"/>
      <c r="E629" s="320"/>
      <c r="F629" s="264">
        <v>1</v>
      </c>
      <c r="G629" s="261">
        <f t="shared" si="10"/>
        <v>0</v>
      </c>
      <c r="H629" s="261">
        <f t="shared" si="11"/>
        <v>0</v>
      </c>
    </row>
    <row r="630" spans="1:8" ht="25.5" customHeight="1" x14ac:dyDescent="0.2">
      <c r="A630" s="257">
        <v>200201</v>
      </c>
      <c r="B630" s="258" t="s">
        <v>22</v>
      </c>
      <c r="C630" s="259" t="s">
        <v>289</v>
      </c>
      <c r="D630" s="319"/>
      <c r="E630" s="320"/>
      <c r="F630" s="264">
        <v>150</v>
      </c>
      <c r="G630" s="261">
        <f t="shared" si="10"/>
        <v>0</v>
      </c>
      <c r="H630" s="261">
        <f t="shared" si="11"/>
        <v>0</v>
      </c>
    </row>
    <row r="631" spans="1:8" ht="25.5" customHeight="1" thickBot="1" x14ac:dyDescent="0.25">
      <c r="A631" s="265">
        <v>200202</v>
      </c>
      <c r="B631" s="266" t="s">
        <v>22</v>
      </c>
      <c r="C631" s="267" t="s">
        <v>290</v>
      </c>
      <c r="D631" s="321"/>
      <c r="E631" s="322"/>
      <c r="F631" s="268">
        <v>1</v>
      </c>
      <c r="G631" s="269">
        <f t="shared" si="10"/>
        <v>0</v>
      </c>
      <c r="H631" s="269">
        <f t="shared" si="11"/>
        <v>0</v>
      </c>
    </row>
    <row r="632" spans="1:8" ht="17.25" customHeight="1" thickBot="1" x14ac:dyDescent="0.25">
      <c r="A632" s="564" t="s">
        <v>363</v>
      </c>
      <c r="B632" s="564"/>
      <c r="C632" s="564"/>
      <c r="D632" s="564"/>
      <c r="E632" s="564"/>
      <c r="F632" s="564"/>
      <c r="G632" s="341">
        <f>SUM(G614:G631)</f>
        <v>0</v>
      </c>
      <c r="H632" s="342">
        <f>SUM(H614:H631)</f>
        <v>0</v>
      </c>
    </row>
    <row r="633" spans="1:8" ht="22.5" customHeight="1" x14ac:dyDescent="0.2">
      <c r="A633" s="558"/>
      <c r="B633" s="558"/>
      <c r="C633" s="558"/>
      <c r="D633" s="558"/>
      <c r="E633" s="558"/>
      <c r="F633" s="558"/>
      <c r="G633" s="24"/>
      <c r="H633" s="106"/>
    </row>
    <row r="634" spans="1:8" ht="66" customHeight="1" thickBot="1" x14ac:dyDescent="0.25">
      <c r="A634" s="626" t="s">
        <v>296</v>
      </c>
      <c r="B634" s="626"/>
      <c r="C634" s="626"/>
      <c r="D634" s="626"/>
      <c r="E634" s="626"/>
      <c r="F634" s="626"/>
      <c r="G634" s="626"/>
      <c r="H634" s="626"/>
    </row>
    <row r="635" spans="1:8" ht="18" customHeight="1" thickBot="1" x14ac:dyDescent="0.25">
      <c r="A635" s="360" t="s">
        <v>61</v>
      </c>
      <c r="B635" s="361"/>
      <c r="C635" s="381" t="s">
        <v>63</v>
      </c>
      <c r="D635" s="382"/>
      <c r="E635" s="383"/>
      <c r="F635" s="362" t="s">
        <v>295</v>
      </c>
      <c r="G635" s="78" t="s">
        <v>183</v>
      </c>
      <c r="H635" s="78" t="s">
        <v>163</v>
      </c>
    </row>
    <row r="636" spans="1:8" ht="18" customHeight="1" thickBot="1" x14ac:dyDescent="0.25">
      <c r="A636" s="379"/>
      <c r="B636" s="380"/>
      <c r="C636" s="136" t="s">
        <v>35</v>
      </c>
      <c r="D636" s="384" t="s">
        <v>36</v>
      </c>
      <c r="E636" s="383"/>
      <c r="F636" s="363"/>
      <c r="G636" s="345" t="s">
        <v>238</v>
      </c>
      <c r="H636" s="345"/>
    </row>
    <row r="637" spans="1:8" ht="13.5" customHeight="1" x14ac:dyDescent="0.2">
      <c r="A637" s="385" t="s">
        <v>294</v>
      </c>
      <c r="B637" s="386"/>
      <c r="C637" s="315"/>
      <c r="D637" s="431"/>
      <c r="E637" s="432"/>
      <c r="F637" s="458">
        <v>2560</v>
      </c>
      <c r="G637" s="397">
        <f>C639*F637*5</f>
        <v>0</v>
      </c>
      <c r="H637" s="397">
        <f>D639*F637*5</f>
        <v>0</v>
      </c>
    </row>
    <row r="638" spans="1:8" ht="13.5" customHeight="1" x14ac:dyDescent="0.2">
      <c r="A638" s="400" t="s">
        <v>29</v>
      </c>
      <c r="B638" s="401"/>
      <c r="C638" s="316"/>
      <c r="D638" s="433"/>
      <c r="E638" s="434"/>
      <c r="F638" s="551"/>
      <c r="G638" s="398"/>
      <c r="H638" s="398"/>
    </row>
    <row r="639" spans="1:8" ht="13.5" customHeight="1" thickBot="1" x14ac:dyDescent="0.25">
      <c r="A639" s="404" t="s">
        <v>31</v>
      </c>
      <c r="B639" s="405"/>
      <c r="C639" s="241">
        <f>SUM(C637:C638)</f>
        <v>0</v>
      </c>
      <c r="D639" s="544">
        <f>SUM(D637:E638)</f>
        <v>0</v>
      </c>
      <c r="E639" s="545"/>
      <c r="F639" s="552"/>
      <c r="G639" s="399"/>
      <c r="H639" s="399"/>
    </row>
    <row r="640" spans="1:8" ht="13.5" customHeight="1" thickBot="1" x14ac:dyDescent="0.25">
      <c r="A640" s="375" t="s">
        <v>237</v>
      </c>
      <c r="B640" s="376"/>
      <c r="C640" s="376"/>
      <c r="D640" s="376"/>
      <c r="E640" s="376"/>
      <c r="F640" s="377"/>
      <c r="G640" s="183">
        <f>SUM(G637)</f>
        <v>0</v>
      </c>
      <c r="H640" s="183">
        <f>SUM(H637)</f>
        <v>0</v>
      </c>
    </row>
    <row r="641" spans="1:8" ht="32.450000000000003" customHeight="1" x14ac:dyDescent="0.2">
      <c r="A641" s="547"/>
      <c r="B641" s="547"/>
      <c r="C641" s="547"/>
      <c r="D641" s="547"/>
      <c r="E641" s="547"/>
      <c r="F641" s="547"/>
      <c r="G641" s="547"/>
      <c r="H641" s="547"/>
    </row>
    <row r="642" spans="1:8" ht="18" customHeight="1" thickBot="1" x14ac:dyDescent="0.25">
      <c r="A642" s="393" t="s">
        <v>239</v>
      </c>
      <c r="B642" s="393"/>
      <c r="C642" s="393"/>
      <c r="D642" s="393"/>
      <c r="E642" s="393"/>
      <c r="F642" s="393"/>
      <c r="G642" s="393"/>
      <c r="H642" s="393"/>
    </row>
    <row r="643" spans="1:8" ht="27.95" customHeight="1" thickBot="1" x14ac:dyDescent="0.25">
      <c r="A643" s="362" t="s">
        <v>121</v>
      </c>
      <c r="B643" s="362" t="s">
        <v>361</v>
      </c>
      <c r="C643" s="362" t="s">
        <v>240</v>
      </c>
      <c r="D643" s="78" t="s">
        <v>87</v>
      </c>
      <c r="E643" s="78" t="s">
        <v>88</v>
      </c>
      <c r="F643" s="103"/>
      <c r="G643" s="103"/>
      <c r="H643" s="103"/>
    </row>
    <row r="644" spans="1:8" ht="32.1" customHeight="1" thickBot="1" x14ac:dyDescent="0.25">
      <c r="A644" s="363"/>
      <c r="B644" s="363"/>
      <c r="C644" s="363"/>
      <c r="D644" s="345" t="s">
        <v>242</v>
      </c>
      <c r="E644" s="345"/>
      <c r="F644" s="103"/>
      <c r="G644" s="103"/>
      <c r="H644" s="103"/>
    </row>
    <row r="645" spans="1:8" ht="33" customHeight="1" x14ac:dyDescent="0.2">
      <c r="A645" s="143">
        <v>2026</v>
      </c>
      <c r="B645" s="187">
        <v>1600</v>
      </c>
      <c r="C645" s="408">
        <v>2560</v>
      </c>
      <c r="D645" s="188">
        <f>B645*C645</f>
        <v>4096000</v>
      </c>
      <c r="E645" s="188">
        <f>B645*C645</f>
        <v>4096000</v>
      </c>
      <c r="F645" s="103"/>
      <c r="G645" s="103"/>
      <c r="H645" s="103"/>
    </row>
    <row r="646" spans="1:8" ht="33" customHeight="1" x14ac:dyDescent="0.2">
      <c r="A646" s="190">
        <v>2027</v>
      </c>
      <c r="B646" s="191">
        <v>1700</v>
      </c>
      <c r="C646" s="409"/>
      <c r="D646" s="189">
        <f>B646*C645</f>
        <v>4352000</v>
      </c>
      <c r="E646" s="189">
        <f>B646*C645</f>
        <v>4352000</v>
      </c>
      <c r="F646" s="103"/>
      <c r="G646" s="103"/>
      <c r="H646" s="103"/>
    </row>
    <row r="647" spans="1:8" ht="33" customHeight="1" x14ac:dyDescent="0.2">
      <c r="A647" s="190">
        <v>2028</v>
      </c>
      <c r="B647" s="191">
        <v>1800</v>
      </c>
      <c r="C647" s="409"/>
      <c r="D647" s="189">
        <f>B647*C645</f>
        <v>4608000</v>
      </c>
      <c r="E647" s="189">
        <f>B647*C645</f>
        <v>4608000</v>
      </c>
      <c r="F647" s="103"/>
      <c r="G647" s="103"/>
      <c r="H647" s="103"/>
    </row>
    <row r="648" spans="1:8" ht="33" customHeight="1" x14ac:dyDescent="0.2">
      <c r="A648" s="190">
        <v>2029</v>
      </c>
      <c r="B648" s="191">
        <v>1850</v>
      </c>
      <c r="C648" s="409"/>
      <c r="D648" s="189">
        <f>B648*C645</f>
        <v>4736000</v>
      </c>
      <c r="E648" s="189">
        <f>B648*C645</f>
        <v>4736000</v>
      </c>
      <c r="F648" s="103"/>
      <c r="G648" s="103"/>
      <c r="H648" s="103"/>
    </row>
    <row r="649" spans="1:8" ht="33" customHeight="1" thickBot="1" x14ac:dyDescent="0.25">
      <c r="A649" s="192">
        <v>2030</v>
      </c>
      <c r="B649" s="194">
        <v>1850</v>
      </c>
      <c r="C649" s="410"/>
      <c r="D649" s="195">
        <f>B649*C645</f>
        <v>4736000</v>
      </c>
      <c r="E649" s="195">
        <f>B649*C645</f>
        <v>4736000</v>
      </c>
      <c r="F649" s="103"/>
      <c r="G649" s="103"/>
      <c r="H649" s="103"/>
    </row>
    <row r="650" spans="1:8" ht="33" customHeight="1" thickBot="1" x14ac:dyDescent="0.25">
      <c r="A650" s="411" t="s">
        <v>241</v>
      </c>
      <c r="B650" s="412"/>
      <c r="C650" s="412"/>
      <c r="D650" s="197">
        <f>SUM(D645:D649)</f>
        <v>22528000</v>
      </c>
      <c r="E650" s="197">
        <f>SUM(E645:E649)</f>
        <v>22528000</v>
      </c>
      <c r="F650" s="103"/>
      <c r="G650" s="103"/>
      <c r="H650" s="103"/>
    </row>
    <row r="651" spans="1:8" ht="33" customHeight="1" x14ac:dyDescent="0.2">
      <c r="A651" s="270"/>
      <c r="B651" s="270"/>
      <c r="C651" s="270"/>
      <c r="D651" s="271"/>
      <c r="E651" s="271"/>
      <c r="F651" s="103"/>
      <c r="G651" s="103"/>
      <c r="H651" s="103"/>
    </row>
    <row r="652" spans="1:8" ht="18" customHeight="1" x14ac:dyDescent="0.2">
      <c r="A652" s="464" t="s">
        <v>297</v>
      </c>
      <c r="B652" s="464"/>
      <c r="C652" s="464"/>
      <c r="D652" s="464"/>
      <c r="E652" s="464"/>
      <c r="F652" s="464"/>
      <c r="G652" s="464"/>
      <c r="H652" s="103"/>
    </row>
    <row r="653" spans="1:8" ht="36" customHeight="1" thickBot="1" x14ac:dyDescent="0.25">
      <c r="A653" s="414" t="s">
        <v>299</v>
      </c>
      <c r="B653" s="414"/>
      <c r="C653" s="414"/>
      <c r="D653" s="414"/>
      <c r="E653" s="414"/>
      <c r="F653" s="414"/>
      <c r="G653" s="414"/>
      <c r="H653" s="414"/>
    </row>
    <row r="654" spans="1:8" ht="18" customHeight="1" thickBot="1" x14ac:dyDescent="0.25">
      <c r="A654" s="360" t="s">
        <v>61</v>
      </c>
      <c r="B654" s="361"/>
      <c r="C654" s="381" t="s">
        <v>252</v>
      </c>
      <c r="D654" s="382"/>
      <c r="E654" s="383"/>
      <c r="F654" s="362" t="s">
        <v>337</v>
      </c>
      <c r="G654" s="78" t="s">
        <v>183</v>
      </c>
      <c r="H654" s="78" t="s">
        <v>163</v>
      </c>
    </row>
    <row r="655" spans="1:8" ht="18" customHeight="1" thickBot="1" x14ac:dyDescent="0.25">
      <c r="A655" s="379"/>
      <c r="B655" s="380"/>
      <c r="C655" s="136" t="s">
        <v>35</v>
      </c>
      <c r="D655" s="384" t="s">
        <v>36</v>
      </c>
      <c r="E655" s="383"/>
      <c r="F655" s="363"/>
      <c r="G655" s="345" t="s">
        <v>238</v>
      </c>
      <c r="H655" s="345"/>
    </row>
    <row r="656" spans="1:8" ht="18" customHeight="1" x14ac:dyDescent="0.2">
      <c r="A656" s="385" t="s">
        <v>250</v>
      </c>
      <c r="B656" s="386"/>
      <c r="C656" s="277"/>
      <c r="D656" s="431"/>
      <c r="E656" s="432"/>
      <c r="F656" s="243">
        <v>200</v>
      </c>
      <c r="G656" s="137">
        <f>C656*F656*5</f>
        <v>0</v>
      </c>
      <c r="H656" s="137">
        <f>D656*F656*5</f>
        <v>0</v>
      </c>
    </row>
    <row r="657" spans="1:8" ht="18" customHeight="1" x14ac:dyDescent="0.2">
      <c r="A657" s="400" t="s">
        <v>298</v>
      </c>
      <c r="B657" s="401"/>
      <c r="C657" s="285"/>
      <c r="D657" s="433"/>
      <c r="E657" s="434"/>
      <c r="F657" s="272">
        <v>0.3</v>
      </c>
      <c r="G657" s="138">
        <f>C657*F657*5</f>
        <v>0</v>
      </c>
      <c r="H657" s="138">
        <f>D657*F657*5</f>
        <v>0</v>
      </c>
    </row>
    <row r="658" spans="1:8" ht="18" customHeight="1" thickBot="1" x14ac:dyDescent="0.25">
      <c r="A658" s="389" t="s">
        <v>251</v>
      </c>
      <c r="B658" s="390"/>
      <c r="C658" s="279"/>
      <c r="D658" s="549"/>
      <c r="E658" s="550"/>
      <c r="F658" s="244">
        <v>50</v>
      </c>
      <c r="G658" s="139">
        <f>C658*F658*5</f>
        <v>0</v>
      </c>
      <c r="H658" s="139">
        <f>D658*F658*5</f>
        <v>0</v>
      </c>
    </row>
    <row r="659" spans="1:8" ht="18" customHeight="1" thickBot="1" x14ac:dyDescent="0.25">
      <c r="A659" s="375" t="s">
        <v>253</v>
      </c>
      <c r="B659" s="376"/>
      <c r="C659" s="376"/>
      <c r="D659" s="376"/>
      <c r="E659" s="376"/>
      <c r="F659" s="377"/>
      <c r="G659" s="245">
        <f>SUM(G656:G658)</f>
        <v>0</v>
      </c>
      <c r="H659" s="245">
        <f>SUM(H656:H658)</f>
        <v>0</v>
      </c>
    </row>
    <row r="660" spans="1:8" ht="32.450000000000003" customHeight="1" x14ac:dyDescent="0.2">
      <c r="A660" s="273"/>
      <c r="B660" s="273"/>
      <c r="C660" s="273"/>
      <c r="D660" s="273"/>
      <c r="E660" s="273"/>
      <c r="F660" s="273"/>
      <c r="G660" s="273"/>
      <c r="H660" s="103"/>
    </row>
    <row r="661" spans="1:8" ht="18" customHeight="1" x14ac:dyDescent="0.25">
      <c r="A661" s="548" t="s">
        <v>303</v>
      </c>
      <c r="B661" s="548"/>
      <c r="C661" s="548"/>
      <c r="D661" s="548"/>
      <c r="E661" s="548"/>
      <c r="F661" s="548"/>
      <c r="G661" s="548"/>
      <c r="H661" s="548"/>
    </row>
    <row r="662" spans="1:8" ht="18" customHeight="1" x14ac:dyDescent="0.2">
      <c r="A662" s="352" t="s">
        <v>300</v>
      </c>
      <c r="B662" s="352"/>
      <c r="C662" s="352"/>
      <c r="D662" s="352"/>
      <c r="E662" s="352"/>
      <c r="F662" s="352"/>
      <c r="G662" s="352"/>
      <c r="H662" s="352"/>
    </row>
    <row r="663" spans="1:8" ht="20.100000000000001" customHeight="1" x14ac:dyDescent="0.2">
      <c r="A663" s="68"/>
      <c r="B663" s="68"/>
      <c r="C663" s="68"/>
      <c r="D663" s="68"/>
      <c r="E663" s="68"/>
      <c r="F663" s="68"/>
      <c r="G663" s="24"/>
      <c r="H663" s="106"/>
    </row>
    <row r="664" spans="1:8" ht="18" customHeight="1" x14ac:dyDescent="0.2">
      <c r="A664" s="464" t="s">
        <v>301</v>
      </c>
      <c r="B664" s="464"/>
      <c r="C664" s="464"/>
      <c r="D664" s="464"/>
      <c r="E664" s="464"/>
      <c r="F664" s="464"/>
      <c r="G664" s="464"/>
      <c r="H664" s="274"/>
    </row>
    <row r="665" spans="1:8" ht="31.5" customHeight="1" thickBot="1" x14ac:dyDescent="0.3">
      <c r="A665" s="373" t="s">
        <v>302</v>
      </c>
      <c r="B665" s="373"/>
      <c r="C665" s="373"/>
      <c r="D665" s="373"/>
      <c r="E665" s="373"/>
      <c r="F665" s="373"/>
      <c r="G665" s="373"/>
      <c r="H665" s="373"/>
    </row>
    <row r="666" spans="1:8" ht="18" customHeight="1" thickBot="1" x14ac:dyDescent="0.25">
      <c r="A666" s="345" t="s">
        <v>68</v>
      </c>
      <c r="B666" s="345"/>
      <c r="C666" s="345"/>
      <c r="D666" s="345"/>
      <c r="E666" s="345"/>
      <c r="F666" s="345"/>
      <c r="G666" s="78" t="s">
        <v>87</v>
      </c>
      <c r="H666" s="66" t="s">
        <v>85</v>
      </c>
    </row>
    <row r="667" spans="1:8" ht="18" customHeight="1" thickBot="1" x14ac:dyDescent="0.25">
      <c r="A667" s="345" t="s">
        <v>35</v>
      </c>
      <c r="B667" s="345"/>
      <c r="C667" s="345"/>
      <c r="D667" s="345" t="s">
        <v>36</v>
      </c>
      <c r="E667" s="345"/>
      <c r="F667" s="345"/>
      <c r="G667" s="363" t="s">
        <v>272</v>
      </c>
      <c r="H667" s="363"/>
    </row>
    <row r="668" spans="1:8" ht="18" customHeight="1" thickBot="1" x14ac:dyDescent="0.25">
      <c r="A668" s="370"/>
      <c r="B668" s="370"/>
      <c r="C668" s="370"/>
      <c r="D668" s="370"/>
      <c r="E668" s="370"/>
      <c r="F668" s="370"/>
      <c r="G668" s="338">
        <f>A668*5</f>
        <v>0</v>
      </c>
      <c r="H668" s="338">
        <f>D668*5</f>
        <v>0</v>
      </c>
    </row>
    <row r="669" spans="1:8" ht="18" customHeight="1" thickBot="1" x14ac:dyDescent="0.25">
      <c r="A669" s="629" t="s">
        <v>362</v>
      </c>
      <c r="B669" s="630"/>
      <c r="C669" s="630"/>
      <c r="D669" s="630"/>
      <c r="E669" s="630"/>
      <c r="F669" s="631"/>
      <c r="G669" s="113">
        <f>SUM(G668)</f>
        <v>0</v>
      </c>
      <c r="H669" s="113">
        <f>SUM(H668)</f>
        <v>0</v>
      </c>
    </row>
    <row r="670" spans="1:8" ht="99.95" customHeight="1" x14ac:dyDescent="0.25">
      <c r="A670" s="69"/>
      <c r="B670" s="69"/>
      <c r="C670" s="69"/>
      <c r="D670" s="69"/>
      <c r="E670" s="69"/>
      <c r="F670" s="69"/>
      <c r="G670" s="69"/>
      <c r="H670" s="69"/>
    </row>
    <row r="671" spans="1:8" ht="23.25" x14ac:dyDescent="0.35">
      <c r="A671" s="637" t="s">
        <v>17</v>
      </c>
      <c r="B671" s="637"/>
      <c r="C671" s="637"/>
      <c r="D671" s="637"/>
      <c r="E671" s="637"/>
      <c r="F671" s="637"/>
      <c r="G671" s="71"/>
      <c r="H671" s="106"/>
    </row>
    <row r="672" spans="1:8" ht="17.25" customHeight="1" x14ac:dyDescent="0.25">
      <c r="A672" s="70" t="s">
        <v>269</v>
      </c>
      <c r="B672" s="70"/>
      <c r="C672" s="70"/>
      <c r="D672" s="70"/>
      <c r="E672" s="70"/>
      <c r="F672" s="70"/>
      <c r="G672" s="70"/>
      <c r="H672" s="70"/>
    </row>
    <row r="673" spans="1:8" ht="7.5" customHeight="1" thickBot="1" x14ac:dyDescent="0.25">
      <c r="A673" s="582"/>
      <c r="B673" s="582"/>
      <c r="C673" s="582"/>
      <c r="D673" s="582"/>
      <c r="E673" s="582"/>
      <c r="F673" s="582"/>
      <c r="G673" s="106"/>
      <c r="H673" s="106"/>
    </row>
    <row r="674" spans="1:8" ht="31.5" customHeight="1" thickBot="1" x14ac:dyDescent="0.25">
      <c r="A674" s="638" t="s">
        <v>270</v>
      </c>
      <c r="B674" s="639"/>
      <c r="C674" s="640"/>
      <c r="D674" s="559" t="s">
        <v>16</v>
      </c>
      <c r="E674" s="560"/>
      <c r="F674" s="27" t="s">
        <v>33</v>
      </c>
      <c r="G674" s="28"/>
      <c r="H674" s="106"/>
    </row>
    <row r="675" spans="1:8" ht="43.5" customHeight="1" thickTop="1" x14ac:dyDescent="0.2">
      <c r="A675" s="561" t="s">
        <v>304</v>
      </c>
      <c r="B675" s="562"/>
      <c r="C675" s="563"/>
      <c r="D675" s="583">
        <f>G80+F91+G100+G107+G114</f>
        <v>0</v>
      </c>
      <c r="E675" s="583"/>
      <c r="F675" s="335">
        <f>H80+G91+H100+H107+H114</f>
        <v>0</v>
      </c>
      <c r="G675" s="28"/>
      <c r="H675" s="106"/>
    </row>
    <row r="676" spans="1:8" ht="43.5" customHeight="1" x14ac:dyDescent="0.2">
      <c r="A676" s="561" t="s">
        <v>305</v>
      </c>
      <c r="B676" s="562"/>
      <c r="C676" s="563"/>
      <c r="D676" s="578">
        <f>G126</f>
        <v>0</v>
      </c>
      <c r="E676" s="578"/>
      <c r="F676" s="275">
        <f>H126</f>
        <v>0</v>
      </c>
      <c r="G676" s="28"/>
      <c r="H676" s="106"/>
    </row>
    <row r="677" spans="1:8" ht="43.5" customHeight="1" x14ac:dyDescent="0.2">
      <c r="A677" s="561" t="s">
        <v>306</v>
      </c>
      <c r="B677" s="562"/>
      <c r="C677" s="563"/>
      <c r="D677" s="578">
        <f>G144+G154+G163</f>
        <v>0</v>
      </c>
      <c r="E677" s="578"/>
      <c r="F677" s="333">
        <f>H144+H154+H163</f>
        <v>0</v>
      </c>
      <c r="G677" s="28"/>
      <c r="H677" s="106"/>
    </row>
    <row r="678" spans="1:8" ht="43.5" customHeight="1" x14ac:dyDescent="0.2">
      <c r="A678" s="561" t="s">
        <v>307</v>
      </c>
      <c r="B678" s="562"/>
      <c r="C678" s="563"/>
      <c r="D678" s="578">
        <f>G223+F251+F262+F270</f>
        <v>0</v>
      </c>
      <c r="E678" s="578"/>
      <c r="F678" s="275">
        <f>H223+G251+G262+G270</f>
        <v>0</v>
      </c>
      <c r="G678" s="28"/>
      <c r="H678" s="106"/>
    </row>
    <row r="679" spans="1:8" ht="43.5" customHeight="1" x14ac:dyDescent="0.2">
      <c r="A679" s="579" t="s">
        <v>314</v>
      </c>
      <c r="B679" s="580"/>
      <c r="C679" s="581"/>
      <c r="D679" s="584">
        <f>G277+F287</f>
        <v>68000000</v>
      </c>
      <c r="E679" s="585"/>
      <c r="F679" s="275">
        <f>H277+G287</f>
        <v>68000000</v>
      </c>
      <c r="G679" s="28"/>
      <c r="H679" s="106"/>
    </row>
    <row r="680" spans="1:8" ht="49.5" customHeight="1" x14ac:dyDescent="0.2">
      <c r="A680" s="579" t="s">
        <v>308</v>
      </c>
      <c r="B680" s="580"/>
      <c r="C680" s="581"/>
      <c r="D680" s="578">
        <f>F301+G340+F348+G357+G365+G380</f>
        <v>0</v>
      </c>
      <c r="E680" s="578"/>
      <c r="F680" s="275">
        <f>G301+H340+G348+H357+H365+H380</f>
        <v>0</v>
      </c>
      <c r="G680" s="28"/>
      <c r="H680" s="106"/>
    </row>
    <row r="681" spans="1:8" ht="49.5" customHeight="1" x14ac:dyDescent="0.2">
      <c r="A681" s="561" t="s">
        <v>309</v>
      </c>
      <c r="B681" s="562"/>
      <c r="C681" s="563"/>
      <c r="D681" s="578">
        <f>G425+G435+G441+G451</f>
        <v>0</v>
      </c>
      <c r="E681" s="578"/>
      <c r="F681" s="275">
        <f>H425+H435+H441+H451</f>
        <v>0</v>
      </c>
      <c r="G681" s="28"/>
      <c r="H681" s="106"/>
    </row>
    <row r="682" spans="1:8" ht="49.5" customHeight="1" x14ac:dyDescent="0.2">
      <c r="A682" s="579" t="s">
        <v>310</v>
      </c>
      <c r="B682" s="580"/>
      <c r="C682" s="581"/>
      <c r="D682" s="584">
        <f>G484+F490+G498+G504+G514</f>
        <v>0</v>
      </c>
      <c r="E682" s="585"/>
      <c r="F682" s="275">
        <f>H484+G490+H498+H504+H514</f>
        <v>0</v>
      </c>
      <c r="G682" s="28"/>
      <c r="H682" s="106"/>
    </row>
    <row r="683" spans="1:8" ht="49.5" customHeight="1" x14ac:dyDescent="0.2">
      <c r="A683" s="561" t="s">
        <v>311</v>
      </c>
      <c r="B683" s="562"/>
      <c r="C683" s="563"/>
      <c r="D683" s="584">
        <f>F527+F538+G546+G555+D565+G574+G582+G590+G598</f>
        <v>8800000</v>
      </c>
      <c r="E683" s="585"/>
      <c r="F683" s="275">
        <f>G527+G538+H546+H555+E565+H574+H582+H590+H598</f>
        <v>8800000</v>
      </c>
      <c r="G683" s="28"/>
      <c r="H683" s="106"/>
    </row>
    <row r="684" spans="1:8" ht="43.5" customHeight="1" x14ac:dyDescent="0.2">
      <c r="A684" s="561" t="s">
        <v>312</v>
      </c>
      <c r="B684" s="562"/>
      <c r="C684" s="563"/>
      <c r="D684" s="584">
        <f>G608+G632+G640+D650+G659</f>
        <v>22528000</v>
      </c>
      <c r="E684" s="585"/>
      <c r="F684" s="275">
        <f>H608+H632+H640+E650+H659</f>
        <v>22528000</v>
      </c>
      <c r="G684" s="28"/>
      <c r="H684" s="106"/>
    </row>
    <row r="685" spans="1:8" ht="43.5" customHeight="1" thickBot="1" x14ac:dyDescent="0.25">
      <c r="A685" s="632" t="s">
        <v>313</v>
      </c>
      <c r="B685" s="633"/>
      <c r="C685" s="634"/>
      <c r="D685" s="635">
        <f>G669</f>
        <v>0</v>
      </c>
      <c r="E685" s="636"/>
      <c r="F685" s="275">
        <f>H669</f>
        <v>0</v>
      </c>
      <c r="G685" s="106"/>
      <c r="H685" s="106"/>
    </row>
    <row r="686" spans="1:8" ht="21" customHeight="1" thickBot="1" x14ac:dyDescent="0.25">
      <c r="A686" s="573" t="s">
        <v>17</v>
      </c>
      <c r="B686" s="574"/>
      <c r="C686" s="575"/>
      <c r="D686" s="576">
        <f>SUM(D675:E685)</f>
        <v>99328000</v>
      </c>
      <c r="E686" s="577"/>
      <c r="F686" s="276">
        <f>SUM(F675:F685)</f>
        <v>99328000</v>
      </c>
      <c r="G686" s="106"/>
      <c r="H686" s="106"/>
    </row>
  </sheetData>
  <sheetProtection algorithmName="SHA-512" hashValue="B6dZmlOvAPOTJ8HQeSjUg80zqv9CBpPgzb/PpGBPbbfy4d6I9H9Ajidyb0xNV2mAcfY4lZsqVRpWckcI6pSGow==" saltValue="m3CUoushklAfAZ4ZcuKWdQ==" spinCount="100000" sheet="1" selectLockedCells="1"/>
  <customSheetViews>
    <customSheetView guid="{794F697B-6EBC-4075-A7FA-02BE0A49C254}" hiddenColumns="1" showRuler="0" topLeftCell="A451">
      <selection activeCell="H462" sqref="H462"/>
      <pageMargins left="0.23622047244094491" right="0.23622047244094491" top="0.55118110236220474" bottom="0.51181102362204722" header="0.15748031496062992" footer="0.15748031496062992"/>
      <printOptions horizontalCentered="1" verticalCentered="1"/>
      <pageSetup paperSize="9" orientation="landscape" r:id="rId1"/>
      <headerFooter alignWithMargins="0">
        <oddFooter xml:space="preserve">&amp;CStrana &amp;P (celkem &amp;N)
</oddFooter>
      </headerFooter>
    </customSheetView>
  </customSheetViews>
  <mergeCells count="789">
    <mergeCell ref="A669:F669"/>
    <mergeCell ref="A664:G664"/>
    <mergeCell ref="A682:C682"/>
    <mergeCell ref="D682:E682"/>
    <mergeCell ref="A685:C685"/>
    <mergeCell ref="D685:E685"/>
    <mergeCell ref="A679:C679"/>
    <mergeCell ref="D679:E679"/>
    <mergeCell ref="A671:F671"/>
    <mergeCell ref="D676:E676"/>
    <mergeCell ref="A678:C678"/>
    <mergeCell ref="A681:C681"/>
    <mergeCell ref="D684:E684"/>
    <mergeCell ref="A666:F666"/>
    <mergeCell ref="A667:C667"/>
    <mergeCell ref="D667:F667"/>
    <mergeCell ref="G667:H667"/>
    <mergeCell ref="A668:C668"/>
    <mergeCell ref="D668:F668"/>
    <mergeCell ref="D677:E677"/>
    <mergeCell ref="A674:C674"/>
    <mergeCell ref="A662:H662"/>
    <mergeCell ref="A665:H665"/>
    <mergeCell ref="A305:A306"/>
    <mergeCell ref="B305:B306"/>
    <mergeCell ref="D305:E305"/>
    <mergeCell ref="A307:A312"/>
    <mergeCell ref="C643:C644"/>
    <mergeCell ref="D644:E644"/>
    <mergeCell ref="C645:C649"/>
    <mergeCell ref="A650:C650"/>
    <mergeCell ref="A634:H634"/>
    <mergeCell ref="F305:F306"/>
    <mergeCell ref="B337:B339"/>
    <mergeCell ref="B307:B308"/>
    <mergeCell ref="B309:B310"/>
    <mergeCell ref="B311:B312"/>
    <mergeCell ref="B313:B314"/>
    <mergeCell ref="B315:B316"/>
    <mergeCell ref="B317:B318"/>
    <mergeCell ref="B319:B320"/>
    <mergeCell ref="B321:B322"/>
    <mergeCell ref="C305:C306"/>
    <mergeCell ref="D607:F607"/>
    <mergeCell ref="A656:B656"/>
    <mergeCell ref="E112:F112"/>
    <mergeCell ref="A109:A110"/>
    <mergeCell ref="B109:B110"/>
    <mergeCell ref="C109:D109"/>
    <mergeCell ref="E109:F110"/>
    <mergeCell ref="B214:B216"/>
    <mergeCell ref="F193:F195"/>
    <mergeCell ref="A270:E270"/>
    <mergeCell ref="B190:B192"/>
    <mergeCell ref="A121:A122"/>
    <mergeCell ref="C158:E158"/>
    <mergeCell ref="A116:H116"/>
    <mergeCell ref="E111:F111"/>
    <mergeCell ref="E113:F113"/>
    <mergeCell ref="A114:E114"/>
    <mergeCell ref="E142:F142"/>
    <mergeCell ref="E143:F143"/>
    <mergeCell ref="A132:H132"/>
    <mergeCell ref="A147:H147"/>
    <mergeCell ref="A131:F131"/>
    <mergeCell ref="C148:E148"/>
    <mergeCell ref="A128:F128"/>
    <mergeCell ref="B211:B213"/>
    <mergeCell ref="F214:F216"/>
    <mergeCell ref="A144:F144"/>
    <mergeCell ref="F220:F222"/>
    <mergeCell ref="G220:G222"/>
    <mergeCell ref="A240:A242"/>
    <mergeCell ref="A243:A246"/>
    <mergeCell ref="B184:B186"/>
    <mergeCell ref="F184:F186"/>
    <mergeCell ref="F259:G259"/>
    <mergeCell ref="F266:G266"/>
    <mergeCell ref="A254:G254"/>
    <mergeCell ref="F211:F213"/>
    <mergeCell ref="G172:G174"/>
    <mergeCell ref="F178:F180"/>
    <mergeCell ref="G211:G213"/>
    <mergeCell ref="A225:G225"/>
    <mergeCell ref="A227:H227"/>
    <mergeCell ref="B220:B222"/>
    <mergeCell ref="A226:G226"/>
    <mergeCell ref="A230:G230"/>
    <mergeCell ref="H220:H222"/>
    <mergeCell ref="B199:B201"/>
    <mergeCell ref="A229:G229"/>
    <mergeCell ref="H196:H198"/>
    <mergeCell ref="A148:B149"/>
    <mergeCell ref="A365:E365"/>
    <mergeCell ref="A366:H366"/>
    <mergeCell ref="A367:A368"/>
    <mergeCell ref="B367:B368"/>
    <mergeCell ref="C367:D367"/>
    <mergeCell ref="A380:F380"/>
    <mergeCell ref="A343:A344"/>
    <mergeCell ref="A351:H351"/>
    <mergeCell ref="A377:A379"/>
    <mergeCell ref="A352:G352"/>
    <mergeCell ref="C353:D353"/>
    <mergeCell ref="E353:F354"/>
    <mergeCell ref="C359:D359"/>
    <mergeCell ref="E359:F360"/>
    <mergeCell ref="G360:H360"/>
    <mergeCell ref="E361:F361"/>
    <mergeCell ref="E362:F362"/>
    <mergeCell ref="E364:F364"/>
    <mergeCell ref="A375:A376"/>
    <mergeCell ref="E370:F370"/>
    <mergeCell ref="A293:G293"/>
    <mergeCell ref="A304:H304"/>
    <mergeCell ref="B280:B281"/>
    <mergeCell ref="A280:A281"/>
    <mergeCell ref="C280:C281"/>
    <mergeCell ref="D280:D281"/>
    <mergeCell ref="E280:E281"/>
    <mergeCell ref="C635:E635"/>
    <mergeCell ref="F635:F636"/>
    <mergeCell ref="H421:H424"/>
    <mergeCell ref="D586:E586"/>
    <mergeCell ref="A600:F600"/>
    <mergeCell ref="F612:F613"/>
    <mergeCell ref="F413:F416"/>
    <mergeCell ref="D612:E612"/>
    <mergeCell ref="F550:F551"/>
    <mergeCell ref="D551:E551"/>
    <mergeCell ref="C550:E550"/>
    <mergeCell ref="A550:B551"/>
    <mergeCell ref="B417:B420"/>
    <mergeCell ref="B421:B424"/>
    <mergeCell ref="B413:B416"/>
    <mergeCell ref="F421:F424"/>
    <mergeCell ref="F417:F420"/>
    <mergeCell ref="A279:H279"/>
    <mergeCell ref="C265:D265"/>
    <mergeCell ref="E265:E266"/>
    <mergeCell ref="A262:E262"/>
    <mergeCell ref="C231:D231"/>
    <mergeCell ref="A264:H264"/>
    <mergeCell ref="A258:A259"/>
    <mergeCell ref="A255:H255"/>
    <mergeCell ref="A231:A232"/>
    <mergeCell ref="B231:B232"/>
    <mergeCell ref="A251:E251"/>
    <mergeCell ref="F232:G232"/>
    <mergeCell ref="A265:A266"/>
    <mergeCell ref="A276:B276"/>
    <mergeCell ref="B265:B266"/>
    <mergeCell ref="A233:A235"/>
    <mergeCell ref="A247:A250"/>
    <mergeCell ref="A253:G253"/>
    <mergeCell ref="F274:F275"/>
    <mergeCell ref="A236:A239"/>
    <mergeCell ref="A273:H273"/>
    <mergeCell ref="A257:G257"/>
    <mergeCell ref="A297:B297"/>
    <mergeCell ref="G306:H306"/>
    <mergeCell ref="E440:F440"/>
    <mergeCell ref="A441:E441"/>
    <mergeCell ref="A442:H442"/>
    <mergeCell ref="A435:F435"/>
    <mergeCell ref="A348:E348"/>
    <mergeCell ref="A387:A388"/>
    <mergeCell ref="G409:G412"/>
    <mergeCell ref="G401:G404"/>
    <mergeCell ref="F393:F396"/>
    <mergeCell ref="G354:H354"/>
    <mergeCell ref="G397:G400"/>
    <mergeCell ref="G393:G396"/>
    <mergeCell ref="B401:B404"/>
    <mergeCell ref="F401:F404"/>
    <mergeCell ref="F409:F412"/>
    <mergeCell ref="H405:H408"/>
    <mergeCell ref="H409:H412"/>
    <mergeCell ref="B409:B412"/>
    <mergeCell ref="B323:B324"/>
    <mergeCell ref="B325:B326"/>
    <mergeCell ref="B327:B328"/>
    <mergeCell ref="G413:G416"/>
    <mergeCell ref="A319:A322"/>
    <mergeCell ref="B353:B354"/>
    <mergeCell ref="A353:A354"/>
    <mergeCell ref="H47:H49"/>
    <mergeCell ref="D276:E276"/>
    <mergeCell ref="A340:F340"/>
    <mergeCell ref="F148:F149"/>
    <mergeCell ref="A133:A134"/>
    <mergeCell ref="B133:B134"/>
    <mergeCell ref="C133:D133"/>
    <mergeCell ref="H193:H195"/>
    <mergeCell ref="G196:G198"/>
    <mergeCell ref="G77:G79"/>
    <mergeCell ref="H199:H201"/>
    <mergeCell ref="A313:A318"/>
    <mergeCell ref="A151:B151"/>
    <mergeCell ref="D151:E151"/>
    <mergeCell ref="B181:B183"/>
    <mergeCell ref="F181:F183"/>
    <mergeCell ref="G214:G216"/>
    <mergeCell ref="A287:E287"/>
    <mergeCell ref="A290:G290"/>
    <mergeCell ref="A303:H303"/>
    <mergeCell ref="A296:B296"/>
    <mergeCell ref="H68:H70"/>
    <mergeCell ref="F59:F61"/>
    <mergeCell ref="G59:G61"/>
    <mergeCell ref="G56:G58"/>
    <mergeCell ref="A50:A55"/>
    <mergeCell ref="C274:E274"/>
    <mergeCell ref="A274:B275"/>
    <mergeCell ref="D275:E275"/>
    <mergeCell ref="A154:F154"/>
    <mergeCell ref="B217:B219"/>
    <mergeCell ref="A211:A222"/>
    <mergeCell ref="F196:F198"/>
    <mergeCell ref="F217:F219"/>
    <mergeCell ref="E102:F103"/>
    <mergeCell ref="E104:F104"/>
    <mergeCell ref="E106:F106"/>
    <mergeCell ref="E105:F105"/>
    <mergeCell ref="G110:H110"/>
    <mergeCell ref="A107:E107"/>
    <mergeCell ref="G103:H103"/>
    <mergeCell ref="C102:D102"/>
    <mergeCell ref="E138:F138"/>
    <mergeCell ref="E139:F139"/>
    <mergeCell ref="E140:F140"/>
    <mergeCell ref="A323:A328"/>
    <mergeCell ref="B329:B332"/>
    <mergeCell ref="B333:B336"/>
    <mergeCell ref="A329:A339"/>
    <mergeCell ref="A492:H492"/>
    <mergeCell ref="A484:F484"/>
    <mergeCell ref="A476:A483"/>
    <mergeCell ref="B476:B479"/>
    <mergeCell ref="F476:F479"/>
    <mergeCell ref="G476:G479"/>
    <mergeCell ref="B405:B408"/>
    <mergeCell ref="A341:F341"/>
    <mergeCell ref="B343:B344"/>
    <mergeCell ref="C343:D343"/>
    <mergeCell ref="G421:G424"/>
    <mergeCell ref="A487:B488"/>
    <mergeCell ref="C487:D487"/>
    <mergeCell ref="E487:E488"/>
    <mergeCell ref="E343:E344"/>
    <mergeCell ref="B397:B400"/>
    <mergeCell ref="F397:F400"/>
    <mergeCell ref="F389:F392"/>
    <mergeCell ref="F387:F388"/>
    <mergeCell ref="A350:H350"/>
    <mergeCell ref="A686:C686"/>
    <mergeCell ref="D686:E686"/>
    <mergeCell ref="D678:E678"/>
    <mergeCell ref="D680:E680"/>
    <mergeCell ref="A684:C684"/>
    <mergeCell ref="A680:C680"/>
    <mergeCell ref="D681:E681"/>
    <mergeCell ref="A673:F673"/>
    <mergeCell ref="A675:C675"/>
    <mergeCell ref="A676:C676"/>
    <mergeCell ref="D675:E675"/>
    <mergeCell ref="A683:C683"/>
    <mergeCell ref="D683:E683"/>
    <mergeCell ref="A633:F633"/>
    <mergeCell ref="D674:E674"/>
    <mergeCell ref="A677:C677"/>
    <mergeCell ref="A632:F632"/>
    <mergeCell ref="A635:B636"/>
    <mergeCell ref="A1:F1"/>
    <mergeCell ref="A10:F10"/>
    <mergeCell ref="A2:H2"/>
    <mergeCell ref="A3:H3"/>
    <mergeCell ref="G65:G67"/>
    <mergeCell ref="H65:H67"/>
    <mergeCell ref="A32:H32"/>
    <mergeCell ref="A13:F13"/>
    <mergeCell ref="F38:F40"/>
    <mergeCell ref="F35:F37"/>
    <mergeCell ref="B14:F14"/>
    <mergeCell ref="A18:F18"/>
    <mergeCell ref="C33:C34"/>
    <mergeCell ref="D33:E33"/>
    <mergeCell ref="B16:H17"/>
    <mergeCell ref="F47:F49"/>
    <mergeCell ref="G35:G37"/>
    <mergeCell ref="G38:G40"/>
    <mergeCell ref="G50:G52"/>
    <mergeCell ref="A4:H6"/>
    <mergeCell ref="A7:H7"/>
    <mergeCell ref="A11:F11"/>
    <mergeCell ref="F33:F34"/>
    <mergeCell ref="F50:F52"/>
    <mergeCell ref="B47:B49"/>
    <mergeCell ref="H50:H52"/>
    <mergeCell ref="B53:B55"/>
    <mergeCell ref="F53:F55"/>
    <mergeCell ref="H53:H55"/>
    <mergeCell ref="G53:G55"/>
    <mergeCell ref="B33:B34"/>
    <mergeCell ref="A12:F12"/>
    <mergeCell ref="G34:H34"/>
    <mergeCell ref="A22:H22"/>
    <mergeCell ref="A19:H19"/>
    <mergeCell ref="A21:H21"/>
    <mergeCell ref="H38:H40"/>
    <mergeCell ref="B35:B37"/>
    <mergeCell ref="B38:B40"/>
    <mergeCell ref="A26:H26"/>
    <mergeCell ref="A33:A34"/>
    <mergeCell ref="A27:F27"/>
    <mergeCell ref="B50:B52"/>
    <mergeCell ref="A15:F15"/>
    <mergeCell ref="H35:H37"/>
    <mergeCell ref="A35:A40"/>
    <mergeCell ref="A41:A49"/>
    <mergeCell ref="A29:H29"/>
    <mergeCell ref="A31:H31"/>
    <mergeCell ref="A24:H24"/>
    <mergeCell ref="B44:B46"/>
    <mergeCell ref="B41:B43"/>
    <mergeCell ref="F41:F43"/>
    <mergeCell ref="F44:F46"/>
    <mergeCell ref="G41:G43"/>
    <mergeCell ref="G44:G46"/>
    <mergeCell ref="H41:H43"/>
    <mergeCell ref="H44:H46"/>
    <mergeCell ref="G47:G49"/>
    <mergeCell ref="A28:H28"/>
    <mergeCell ref="G636:H636"/>
    <mergeCell ref="A637:B637"/>
    <mergeCell ref="D637:E637"/>
    <mergeCell ref="F637:F639"/>
    <mergeCell ref="G637:G639"/>
    <mergeCell ref="H637:H639"/>
    <mergeCell ref="A638:B638"/>
    <mergeCell ref="D638:E638"/>
    <mergeCell ref="A639:B639"/>
    <mergeCell ref="D639:E639"/>
    <mergeCell ref="D636:E636"/>
    <mergeCell ref="A640:F640"/>
    <mergeCell ref="A641:H641"/>
    <mergeCell ref="A642:H642"/>
    <mergeCell ref="A643:A644"/>
    <mergeCell ref="B643:B644"/>
    <mergeCell ref="A653:H653"/>
    <mergeCell ref="A657:B657"/>
    <mergeCell ref="A661:H661"/>
    <mergeCell ref="D657:E657"/>
    <mergeCell ref="D656:E656"/>
    <mergeCell ref="A658:B658"/>
    <mergeCell ref="D658:E658"/>
    <mergeCell ref="A659:F659"/>
    <mergeCell ref="A652:G652"/>
    <mergeCell ref="A654:B655"/>
    <mergeCell ref="C654:E654"/>
    <mergeCell ref="F654:F655"/>
    <mergeCell ref="D655:E655"/>
    <mergeCell ref="G655:H655"/>
    <mergeCell ref="A554:B554"/>
    <mergeCell ref="D554:E554"/>
    <mergeCell ref="H460:H463"/>
    <mergeCell ref="A453:H453"/>
    <mergeCell ref="A443:A444"/>
    <mergeCell ref="B443:B444"/>
    <mergeCell ref="C443:D443"/>
    <mergeCell ref="E443:F444"/>
    <mergeCell ref="G444:H444"/>
    <mergeCell ref="A445:A447"/>
    <mergeCell ref="G468:G471"/>
    <mergeCell ref="H468:H471"/>
    <mergeCell ref="F552:F554"/>
    <mergeCell ref="G552:G554"/>
    <mergeCell ref="A448:A450"/>
    <mergeCell ref="A458:A459"/>
    <mergeCell ref="B458:B459"/>
    <mergeCell ref="C458:C459"/>
    <mergeCell ref="D458:E458"/>
    <mergeCell ref="F458:F459"/>
    <mergeCell ref="G459:H459"/>
    <mergeCell ref="A460:A467"/>
    <mergeCell ref="A489:B489"/>
    <mergeCell ref="F488:G488"/>
    <mergeCell ref="A80:F80"/>
    <mergeCell ref="F71:F73"/>
    <mergeCell ref="B202:B204"/>
    <mergeCell ref="G205:G207"/>
    <mergeCell ref="F205:F207"/>
    <mergeCell ref="F202:F204"/>
    <mergeCell ref="G190:G192"/>
    <mergeCell ref="G193:G195"/>
    <mergeCell ref="B193:B195"/>
    <mergeCell ref="B205:B207"/>
    <mergeCell ref="G181:G183"/>
    <mergeCell ref="F170:F171"/>
    <mergeCell ref="D170:E170"/>
    <mergeCell ref="D152:E152"/>
    <mergeCell ref="C170:C171"/>
    <mergeCell ref="A170:A171"/>
    <mergeCell ref="D149:E149"/>
    <mergeCell ref="G97:H97"/>
    <mergeCell ref="E96:F97"/>
    <mergeCell ref="E98:F98"/>
    <mergeCell ref="E99:F99"/>
    <mergeCell ref="A153:B153"/>
    <mergeCell ref="D153:E153"/>
    <mergeCell ref="B178:B180"/>
    <mergeCell ref="A100:F100"/>
    <mergeCell ref="A101:H101"/>
    <mergeCell ref="A108:H108"/>
    <mergeCell ref="E355:F355"/>
    <mergeCell ref="E356:F356"/>
    <mergeCell ref="A357:F357"/>
    <mergeCell ref="A358:H358"/>
    <mergeCell ref="H397:H400"/>
    <mergeCell ref="H401:H404"/>
    <mergeCell ref="H389:H392"/>
    <mergeCell ref="A389:A400"/>
    <mergeCell ref="B393:B396"/>
    <mergeCell ref="G389:G392"/>
    <mergeCell ref="E367:F368"/>
    <mergeCell ref="G368:H368"/>
    <mergeCell ref="A359:A360"/>
    <mergeCell ref="B359:B360"/>
    <mergeCell ref="D387:E387"/>
    <mergeCell ref="E369:F369"/>
    <mergeCell ref="E372:F372"/>
    <mergeCell ref="E379:F379"/>
    <mergeCell ref="E363:F363"/>
    <mergeCell ref="A369:A371"/>
    <mergeCell ref="A372:A374"/>
    <mergeCell ref="H74:H76"/>
    <mergeCell ref="H77:H79"/>
    <mergeCell ref="A56:A67"/>
    <mergeCell ref="B62:B64"/>
    <mergeCell ref="G74:G76"/>
    <mergeCell ref="F74:F76"/>
    <mergeCell ref="B71:B73"/>
    <mergeCell ref="F68:F70"/>
    <mergeCell ref="B65:B67"/>
    <mergeCell ref="F65:F67"/>
    <mergeCell ref="F62:F64"/>
    <mergeCell ref="G62:G64"/>
    <mergeCell ref="H62:H64"/>
    <mergeCell ref="G71:G73"/>
    <mergeCell ref="B68:B70"/>
    <mergeCell ref="F56:F58"/>
    <mergeCell ref="B74:B76"/>
    <mergeCell ref="B77:B79"/>
    <mergeCell ref="H71:H73"/>
    <mergeCell ref="G68:G70"/>
    <mergeCell ref="H59:H61"/>
    <mergeCell ref="B56:B58"/>
    <mergeCell ref="A68:A79"/>
    <mergeCell ref="F77:F79"/>
    <mergeCell ref="A117:H117"/>
    <mergeCell ref="A93:H93"/>
    <mergeCell ref="A119:F119"/>
    <mergeCell ref="A120:H120"/>
    <mergeCell ref="C121:D121"/>
    <mergeCell ref="A126:F126"/>
    <mergeCell ref="F121:F122"/>
    <mergeCell ref="E84:E85"/>
    <mergeCell ref="A91:E91"/>
    <mergeCell ref="A84:B85"/>
    <mergeCell ref="A86:B86"/>
    <mergeCell ref="A87:B87"/>
    <mergeCell ref="A88:B88"/>
    <mergeCell ref="A89:B89"/>
    <mergeCell ref="F85:G85"/>
    <mergeCell ref="A90:B90"/>
    <mergeCell ref="C84:D84"/>
    <mergeCell ref="A94:H94"/>
    <mergeCell ref="A96:A97"/>
    <mergeCell ref="B96:B97"/>
    <mergeCell ref="C96:D96"/>
    <mergeCell ref="A95:G95"/>
    <mergeCell ref="A102:A103"/>
    <mergeCell ref="B102:B103"/>
    <mergeCell ref="A82:H82"/>
    <mergeCell ref="B59:B61"/>
    <mergeCell ref="H56:H58"/>
    <mergeCell ref="E121:E122"/>
    <mergeCell ref="F175:F177"/>
    <mergeCell ref="C258:D258"/>
    <mergeCell ref="G184:G186"/>
    <mergeCell ref="H184:H186"/>
    <mergeCell ref="B196:B198"/>
    <mergeCell ref="B258:B259"/>
    <mergeCell ref="H205:H207"/>
    <mergeCell ref="E231:E232"/>
    <mergeCell ref="G202:G204"/>
    <mergeCell ref="H208:H210"/>
    <mergeCell ref="B187:B189"/>
    <mergeCell ref="A223:F223"/>
    <mergeCell ref="H181:H183"/>
    <mergeCell ref="H202:H204"/>
    <mergeCell ref="H214:H216"/>
    <mergeCell ref="H217:H219"/>
    <mergeCell ref="H190:H192"/>
    <mergeCell ref="G217:G219"/>
    <mergeCell ref="D150:E150"/>
    <mergeCell ref="A152:B152"/>
    <mergeCell ref="A157:H157"/>
    <mergeCell ref="F158:F159"/>
    <mergeCell ref="G159:H159"/>
    <mergeCell ref="B121:B122"/>
    <mergeCell ref="H172:H174"/>
    <mergeCell ref="A162:B162"/>
    <mergeCell ref="D162:E162"/>
    <mergeCell ref="A160:B160"/>
    <mergeCell ref="D160:E160"/>
    <mergeCell ref="A161:B161"/>
    <mergeCell ref="D161:E161"/>
    <mergeCell ref="A158:B159"/>
    <mergeCell ref="A135:A138"/>
    <mergeCell ref="A139:A141"/>
    <mergeCell ref="E133:F134"/>
    <mergeCell ref="G134:H134"/>
    <mergeCell ref="E135:F135"/>
    <mergeCell ref="E136:F136"/>
    <mergeCell ref="E137:F137"/>
    <mergeCell ref="G122:H122"/>
    <mergeCell ref="E141:F141"/>
    <mergeCell ref="A129:H129"/>
    <mergeCell ref="A163:F163"/>
    <mergeCell ref="A165:F165"/>
    <mergeCell ref="A199:A210"/>
    <mergeCell ref="B208:B210"/>
    <mergeCell ref="F208:F210"/>
    <mergeCell ref="G208:G210"/>
    <mergeCell ref="G187:G189"/>
    <mergeCell ref="F172:F174"/>
    <mergeCell ref="F187:F189"/>
    <mergeCell ref="F190:F192"/>
    <mergeCell ref="F199:F201"/>
    <mergeCell ref="G199:G201"/>
    <mergeCell ref="B172:B174"/>
    <mergeCell ref="B170:B171"/>
    <mergeCell ref="B175:B177"/>
    <mergeCell ref="G175:G177"/>
    <mergeCell ref="G178:G180"/>
    <mergeCell ref="A184:A198"/>
    <mergeCell ref="G171:H171"/>
    <mergeCell ref="A172:A183"/>
    <mergeCell ref="H178:H180"/>
    <mergeCell ref="H187:H189"/>
    <mergeCell ref="A150:B150"/>
    <mergeCell ref="A168:H168"/>
    <mergeCell ref="H175:H177"/>
    <mergeCell ref="A345:A347"/>
    <mergeCell ref="F344:G344"/>
    <mergeCell ref="A83:G83"/>
    <mergeCell ref="A298:B298"/>
    <mergeCell ref="A299:B299"/>
    <mergeCell ref="A300:B300"/>
    <mergeCell ref="A301:E301"/>
    <mergeCell ref="A166:H166"/>
    <mergeCell ref="A169:H169"/>
    <mergeCell ref="A292:G292"/>
    <mergeCell ref="G275:H275"/>
    <mergeCell ref="F281:G281"/>
    <mergeCell ref="A277:F277"/>
    <mergeCell ref="A294:B295"/>
    <mergeCell ref="C294:D294"/>
    <mergeCell ref="E294:E295"/>
    <mergeCell ref="F295:G295"/>
    <mergeCell ref="H211:H213"/>
    <mergeCell ref="E258:E259"/>
    <mergeCell ref="A342:G342"/>
    <mergeCell ref="A272:H272"/>
    <mergeCell ref="D159:E159"/>
    <mergeCell ref="A289:G289"/>
    <mergeCell ref="G149:H149"/>
    <mergeCell ref="B437:B438"/>
    <mergeCell ref="C437:D437"/>
    <mergeCell ref="E437:F438"/>
    <mergeCell ref="G438:H438"/>
    <mergeCell ref="E445:F447"/>
    <mergeCell ref="E371:F371"/>
    <mergeCell ref="E373:F373"/>
    <mergeCell ref="E374:F374"/>
    <mergeCell ref="E375:F375"/>
    <mergeCell ref="E376:F376"/>
    <mergeCell ref="E377:F377"/>
    <mergeCell ref="E378:F378"/>
    <mergeCell ref="A383:H383"/>
    <mergeCell ref="A386:H386"/>
    <mergeCell ref="A436:H436"/>
    <mergeCell ref="A437:A438"/>
    <mergeCell ref="H417:H420"/>
    <mergeCell ref="H413:H416"/>
    <mergeCell ref="G417:G420"/>
    <mergeCell ref="A425:F425"/>
    <mergeCell ref="A426:H426"/>
    <mergeCell ref="A427:H427"/>
    <mergeCell ref="E434:F434"/>
    <mergeCell ref="E439:F439"/>
    <mergeCell ref="G388:H388"/>
    <mergeCell ref="A431:G431"/>
    <mergeCell ref="A432:A433"/>
    <mergeCell ref="B432:B433"/>
    <mergeCell ref="C432:D432"/>
    <mergeCell ref="E432:F433"/>
    <mergeCell ref="G433:H433"/>
    <mergeCell ref="A429:H429"/>
    <mergeCell ref="A430:H430"/>
    <mergeCell ref="A401:A412"/>
    <mergeCell ref="A413:A424"/>
    <mergeCell ref="B387:B388"/>
    <mergeCell ref="C387:C388"/>
    <mergeCell ref="B389:B392"/>
    <mergeCell ref="F405:F408"/>
    <mergeCell ref="G405:G408"/>
    <mergeCell ref="H393:H396"/>
    <mergeCell ref="E448:F450"/>
    <mergeCell ref="G445:G447"/>
    <mergeCell ref="H445:H447"/>
    <mergeCell ref="G448:G450"/>
    <mergeCell ref="H448:H450"/>
    <mergeCell ref="A454:H454"/>
    <mergeCell ref="A456:H456"/>
    <mergeCell ref="A451:E451"/>
    <mergeCell ref="H476:H479"/>
    <mergeCell ref="B460:B463"/>
    <mergeCell ref="F460:F463"/>
    <mergeCell ref="G460:G463"/>
    <mergeCell ref="A457:H457"/>
    <mergeCell ref="A468:A475"/>
    <mergeCell ref="H480:H483"/>
    <mergeCell ref="B480:B483"/>
    <mergeCell ref="F480:F483"/>
    <mergeCell ref="G480:G483"/>
    <mergeCell ref="B464:B467"/>
    <mergeCell ref="F464:F467"/>
    <mergeCell ref="G464:G467"/>
    <mergeCell ref="H464:H467"/>
    <mergeCell ref="B468:B471"/>
    <mergeCell ref="F468:F471"/>
    <mergeCell ref="H472:H475"/>
    <mergeCell ref="B472:B475"/>
    <mergeCell ref="F472:F475"/>
    <mergeCell ref="G472:G475"/>
    <mergeCell ref="A493:H493"/>
    <mergeCell ref="A494:G494"/>
    <mergeCell ref="A495:A496"/>
    <mergeCell ref="B495:B496"/>
    <mergeCell ref="C495:D495"/>
    <mergeCell ref="E495:F496"/>
    <mergeCell ref="G496:H496"/>
    <mergeCell ref="E497:F497"/>
    <mergeCell ref="A498:F498"/>
    <mergeCell ref="A499:H499"/>
    <mergeCell ref="A500:A501"/>
    <mergeCell ref="B500:B501"/>
    <mergeCell ref="C500:D500"/>
    <mergeCell ref="E500:F501"/>
    <mergeCell ref="G501:H501"/>
    <mergeCell ref="E502:F502"/>
    <mergeCell ref="E503:F503"/>
    <mergeCell ref="A504:E504"/>
    <mergeCell ref="A505:H505"/>
    <mergeCell ref="A506:A507"/>
    <mergeCell ref="B506:B507"/>
    <mergeCell ref="C506:D506"/>
    <mergeCell ref="E506:F507"/>
    <mergeCell ref="G507:H507"/>
    <mergeCell ref="A508:A510"/>
    <mergeCell ref="E508:F510"/>
    <mergeCell ref="G508:G510"/>
    <mergeCell ref="H508:H510"/>
    <mergeCell ref="A511:A513"/>
    <mergeCell ref="E511:F513"/>
    <mergeCell ref="G511:G513"/>
    <mergeCell ref="H511:H513"/>
    <mergeCell ref="A514:E514"/>
    <mergeCell ref="A517:G517"/>
    <mergeCell ref="A519:G519"/>
    <mergeCell ref="A521:B522"/>
    <mergeCell ref="C521:D521"/>
    <mergeCell ref="E521:E522"/>
    <mergeCell ref="F522:G522"/>
    <mergeCell ref="A526:B526"/>
    <mergeCell ref="A520:G520"/>
    <mergeCell ref="A523:B523"/>
    <mergeCell ref="A524:B524"/>
    <mergeCell ref="A525:B525"/>
    <mergeCell ref="A529:G529"/>
    <mergeCell ref="A530:G530"/>
    <mergeCell ref="A531:B532"/>
    <mergeCell ref="C531:D531"/>
    <mergeCell ref="E531:E532"/>
    <mergeCell ref="F532:G532"/>
    <mergeCell ref="E544:F544"/>
    <mergeCell ref="E545:F545"/>
    <mergeCell ref="A546:E546"/>
    <mergeCell ref="A541:H541"/>
    <mergeCell ref="A548:H548"/>
    <mergeCell ref="A549:H549"/>
    <mergeCell ref="G551:H551"/>
    <mergeCell ref="A556:H556"/>
    <mergeCell ref="A533:B533"/>
    <mergeCell ref="A534:B534"/>
    <mergeCell ref="A536:B536"/>
    <mergeCell ref="A537:B537"/>
    <mergeCell ref="A540:G540"/>
    <mergeCell ref="A542:A543"/>
    <mergeCell ref="B542:B543"/>
    <mergeCell ref="C542:D542"/>
    <mergeCell ref="E542:F543"/>
    <mergeCell ref="G543:H543"/>
    <mergeCell ref="A555:F555"/>
    <mergeCell ref="H552:H554"/>
    <mergeCell ref="A552:B552"/>
    <mergeCell ref="D552:E552"/>
    <mergeCell ref="A553:B553"/>
    <mergeCell ref="D553:E553"/>
    <mergeCell ref="A557:H557"/>
    <mergeCell ref="A558:A559"/>
    <mergeCell ref="B558:B559"/>
    <mergeCell ref="C558:C559"/>
    <mergeCell ref="D559:E559"/>
    <mergeCell ref="A571:B571"/>
    <mergeCell ref="D571:E571"/>
    <mergeCell ref="F571:F573"/>
    <mergeCell ref="G571:G573"/>
    <mergeCell ref="H571:H573"/>
    <mergeCell ref="A572:B572"/>
    <mergeCell ref="D572:E572"/>
    <mergeCell ref="A573:B573"/>
    <mergeCell ref="D573:E573"/>
    <mergeCell ref="C560:C564"/>
    <mergeCell ref="A565:C565"/>
    <mergeCell ref="A567:H567"/>
    <mergeCell ref="A568:H568"/>
    <mergeCell ref="A569:B570"/>
    <mergeCell ref="C569:E569"/>
    <mergeCell ref="F569:F570"/>
    <mergeCell ref="D570:E570"/>
    <mergeCell ref="G570:H570"/>
    <mergeCell ref="A584:H584"/>
    <mergeCell ref="G587:H587"/>
    <mergeCell ref="A592:H592"/>
    <mergeCell ref="A593:H593"/>
    <mergeCell ref="A574:F574"/>
    <mergeCell ref="A576:H576"/>
    <mergeCell ref="A577:H577"/>
    <mergeCell ref="A578:B579"/>
    <mergeCell ref="C578:E578"/>
    <mergeCell ref="F578:F579"/>
    <mergeCell ref="D579:E579"/>
    <mergeCell ref="G579:H579"/>
    <mergeCell ref="A580:B580"/>
    <mergeCell ref="D580:E580"/>
    <mergeCell ref="A581:B581"/>
    <mergeCell ref="D581:E581"/>
    <mergeCell ref="F586:F587"/>
    <mergeCell ref="A590:F590"/>
    <mergeCell ref="A586:C587"/>
    <mergeCell ref="A582:F582"/>
    <mergeCell ref="A585:H585"/>
    <mergeCell ref="A589:C589"/>
    <mergeCell ref="A588:C588"/>
    <mergeCell ref="A612:A613"/>
    <mergeCell ref="A605:F605"/>
    <mergeCell ref="A611:H611"/>
    <mergeCell ref="C612:C613"/>
    <mergeCell ref="A598:F598"/>
    <mergeCell ref="A601:H601"/>
    <mergeCell ref="A603:H603"/>
    <mergeCell ref="A610:H610"/>
    <mergeCell ref="A594:C595"/>
    <mergeCell ref="D594:E594"/>
    <mergeCell ref="F594:F595"/>
    <mergeCell ref="G595:H595"/>
    <mergeCell ref="A597:C597"/>
    <mergeCell ref="A596:C596"/>
    <mergeCell ref="B612:B613"/>
    <mergeCell ref="D606:F606"/>
    <mergeCell ref="A607:C607"/>
    <mergeCell ref="G606:H606"/>
    <mergeCell ref="A608:F608"/>
    <mergeCell ref="G613:H613"/>
    <mergeCell ref="A604:H604"/>
    <mergeCell ref="A606:C606"/>
  </mergeCells>
  <phoneticPr fontId="0" type="noConversion"/>
  <printOptions horizontalCentered="1" verticalCentered="1"/>
  <pageMargins left="0.25" right="0.25" top="0.75" bottom="0.75" header="0.3" footer="0.3"/>
  <pageSetup paperSize="9" scale="76" fitToHeight="0" orientation="landscape" r:id="rId2"/>
  <headerFooter alignWithMargins="0">
    <oddFooter>&amp;CStrana &amp;P (celkem &amp;N)</oddFooter>
  </headerFooter>
  <rowBreaks count="24" manualBreakCount="24">
    <brk id="67" max="7" man="1"/>
    <brk id="92" max="7" man="1"/>
    <brk id="115" max="7" man="1"/>
    <brk id="164" max="7" man="1"/>
    <brk id="228" max="7" man="1"/>
    <brk id="256" max="7" man="1"/>
    <brk id="271" max="7" man="1"/>
    <brk id="288" max="7" man="1"/>
    <brk id="318" max="7" man="1"/>
    <brk id="341" max="7" man="1"/>
    <brk id="365" max="7" man="1"/>
    <brk id="381" max="7" man="1"/>
    <brk id="427" max="7" man="1"/>
    <brk id="452" max="7" man="1"/>
    <brk id="484" max="7" man="1"/>
    <brk id="504" max="7" man="1"/>
    <brk id="528" max="7" man="1"/>
    <brk id="546" max="7" man="1"/>
    <brk id="566" max="7" man="1"/>
    <brk id="591" max="7" man="1"/>
    <brk id="609" max="7" man="1"/>
    <brk id="633" max="7" man="1"/>
    <brk id="651" max="7" man="1"/>
    <brk id="670" max="7"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3</vt:i4>
      </vt:variant>
    </vt:vector>
  </HeadingPairs>
  <TitlesOfParts>
    <vt:vector size="4" baseType="lpstr">
      <vt:lpstr>Nabídková cena</vt:lpstr>
      <vt:lpstr>'Nabídková cena'!_Hlk202942392</vt:lpstr>
      <vt:lpstr>'Nabídková cena'!_Hlk202948707</vt:lpstr>
      <vt:lpstr>'Nabídková cena'!Oblast_tisku</vt:lpstr>
    </vt:vector>
  </TitlesOfParts>
  <Company>Statutární město Teplice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Pavlíková Eva</dc:creator>
  <cp:lastModifiedBy>Pavlíková Eva</cp:lastModifiedBy>
  <cp:lastPrinted>2025-08-06T14:15:33Z</cp:lastPrinted>
  <dcterms:created xsi:type="dcterms:W3CDTF">2005-02-21T08:04:07Z</dcterms:created>
  <dcterms:modified xsi:type="dcterms:W3CDTF">2025-08-22T09:42:49Z</dcterms:modified>
</cp:coreProperties>
</file>