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630" yWindow="555" windowWidth="27570" windowHeight="14580"/>
  </bookViews>
  <sheets>
    <sheet name="Rekapitulace stavby" sheetId="1" r:id="rId1"/>
    <sheet name="5 - Zařizovací předměty" sheetId="2" r:id="rId2"/>
    <sheet name="Pokyny pro vyplnění" sheetId="3" r:id="rId3"/>
  </sheets>
  <definedNames>
    <definedName name="_xlnm._FilterDatabase" localSheetId="1" hidden="1">'5 - Zařizovací předměty'!$C$79:$K$216</definedName>
    <definedName name="_xlnm.Print_Titles" localSheetId="1">'5 - Zařizovací předměty'!$79:$79</definedName>
    <definedName name="_xlnm.Print_Titles" localSheetId="0">'Rekapitulace stavby'!$49:$49</definedName>
    <definedName name="_xlnm.Print_Area" localSheetId="1">'5 - Zařizovací předměty'!$C$4:$J$36,'5 - Zařizovací předměty'!$C$42:$J$61,'5 - Zařizovací předměty'!$C$67:$K$216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25725"/>
</workbook>
</file>

<file path=xl/calcChain.xml><?xml version="1.0" encoding="utf-8"?>
<calcChain xmlns="http://schemas.openxmlformats.org/spreadsheetml/2006/main">
  <c r="AY52" i="1"/>
  <c r="AX52"/>
  <c r="BI215" i="2"/>
  <c r="BH215"/>
  <c r="BG215"/>
  <c r="BF215"/>
  <c r="BE215"/>
  <c r="T215"/>
  <c r="R215"/>
  <c r="P215"/>
  <c r="BK215"/>
  <c r="J215"/>
  <c r="BI213"/>
  <c r="BH213"/>
  <c r="BG213"/>
  <c r="BF213"/>
  <c r="BE213"/>
  <c r="T213"/>
  <c r="R213"/>
  <c r="P213"/>
  <c r="BK213"/>
  <c r="J213"/>
  <c r="BI211"/>
  <c r="BH211"/>
  <c r="BG211"/>
  <c r="BF211"/>
  <c r="BE211"/>
  <c r="T211"/>
  <c r="R211"/>
  <c r="P211"/>
  <c r="BK211"/>
  <c r="J211"/>
  <c r="BI209"/>
  <c r="BH209"/>
  <c r="BG209"/>
  <c r="BF209"/>
  <c r="BE209"/>
  <c r="T209"/>
  <c r="R209"/>
  <c r="P209"/>
  <c r="BK209"/>
  <c r="J209"/>
  <c r="BI208"/>
  <c r="BH208"/>
  <c r="BG208"/>
  <c r="BF208"/>
  <c r="BE208"/>
  <c r="T208"/>
  <c r="R208"/>
  <c r="P208"/>
  <c r="BK208"/>
  <c r="J208"/>
  <c r="BI207"/>
  <c r="BH207"/>
  <c r="BG207"/>
  <c r="BF207"/>
  <c r="BE207"/>
  <c r="T207"/>
  <c r="R207"/>
  <c r="P207"/>
  <c r="BK207"/>
  <c r="J207"/>
  <c r="BI205"/>
  <c r="BH205"/>
  <c r="BG205"/>
  <c r="BF205"/>
  <c r="BE205"/>
  <c r="T205"/>
  <c r="R205"/>
  <c r="P205"/>
  <c r="BK205"/>
  <c r="J205"/>
  <c r="BI202"/>
  <c r="BH202"/>
  <c r="BG202"/>
  <c r="BF202"/>
  <c r="BE202"/>
  <c r="T202"/>
  <c r="R202"/>
  <c r="P202"/>
  <c r="BK202"/>
  <c r="J202"/>
  <c r="BI200"/>
  <c r="BH200"/>
  <c r="BG200"/>
  <c r="BF200"/>
  <c r="BE200"/>
  <c r="T200"/>
  <c r="R200"/>
  <c r="P200"/>
  <c r="BK200"/>
  <c r="J200"/>
  <c r="BI197"/>
  <c r="BH197"/>
  <c r="BG197"/>
  <c r="BF197"/>
  <c r="BE197"/>
  <c r="T197"/>
  <c r="R197"/>
  <c r="P197"/>
  <c r="BK197"/>
  <c r="J197"/>
  <c r="BI194"/>
  <c r="BH194"/>
  <c r="BG194"/>
  <c r="BF194"/>
  <c r="BE194"/>
  <c r="T194"/>
  <c r="R194"/>
  <c r="P194"/>
  <c r="BK194"/>
  <c r="J194"/>
  <c r="BI192"/>
  <c r="BH192"/>
  <c r="BG192"/>
  <c r="BF192"/>
  <c r="BE192"/>
  <c r="T192"/>
  <c r="R192"/>
  <c r="P192"/>
  <c r="BK192"/>
  <c r="J192"/>
  <c r="BI190"/>
  <c r="BH190"/>
  <c r="BG190"/>
  <c r="BF190"/>
  <c r="BE190"/>
  <c r="T190"/>
  <c r="R190"/>
  <c r="P190"/>
  <c r="BK190"/>
  <c r="J190"/>
  <c r="BI188"/>
  <c r="BH188"/>
  <c r="BG188"/>
  <c r="BF188"/>
  <c r="BE188"/>
  <c r="T188"/>
  <c r="R188"/>
  <c r="P188"/>
  <c r="BK188"/>
  <c r="J188"/>
  <c r="BI186"/>
  <c r="BH186"/>
  <c r="BG186"/>
  <c r="BF186"/>
  <c r="BE186"/>
  <c r="T186"/>
  <c r="R186"/>
  <c r="P186"/>
  <c r="BK186"/>
  <c r="J186"/>
  <c r="BI183"/>
  <c r="BH183"/>
  <c r="BG183"/>
  <c r="BF183"/>
  <c r="BE183"/>
  <c r="T183"/>
  <c r="R183"/>
  <c r="P183"/>
  <c r="BK183"/>
  <c r="J183"/>
  <c r="BI180"/>
  <c r="BH180"/>
  <c r="BG180"/>
  <c r="BF180"/>
  <c r="BE180"/>
  <c r="T180"/>
  <c r="R180"/>
  <c r="P180"/>
  <c r="BK180"/>
  <c r="J180"/>
  <c r="BI178"/>
  <c r="BH178"/>
  <c r="BG178"/>
  <c r="BF178"/>
  <c r="BE178"/>
  <c r="T178"/>
  <c r="R178"/>
  <c r="P178"/>
  <c r="BK178"/>
  <c r="J178"/>
  <c r="BI175"/>
  <c r="BH175"/>
  <c r="BG175"/>
  <c r="BF175"/>
  <c r="BE175"/>
  <c r="T175"/>
  <c r="R175"/>
  <c r="P175"/>
  <c r="BK175"/>
  <c r="J175"/>
  <c r="BI173"/>
  <c r="BH173"/>
  <c r="BG173"/>
  <c r="BF173"/>
  <c r="BE173"/>
  <c r="T173"/>
  <c r="R173"/>
  <c r="P173"/>
  <c r="BK173"/>
  <c r="J173"/>
  <c r="BI171"/>
  <c r="BH171"/>
  <c r="BG171"/>
  <c r="BF171"/>
  <c r="BE171"/>
  <c r="T171"/>
  <c r="R171"/>
  <c r="P171"/>
  <c r="BK171"/>
  <c r="J171"/>
  <c r="BI167"/>
  <c r="BH167"/>
  <c r="BG167"/>
  <c r="BF167"/>
  <c r="BE167"/>
  <c r="T167"/>
  <c r="R167"/>
  <c r="P167"/>
  <c r="BK167"/>
  <c r="J167"/>
  <c r="BI165"/>
  <c r="BH165"/>
  <c r="BG165"/>
  <c r="BF165"/>
  <c r="BE165"/>
  <c r="T165"/>
  <c r="R165"/>
  <c r="P165"/>
  <c r="BK165"/>
  <c r="J165"/>
  <c r="BI163"/>
  <c r="BH163"/>
  <c r="BG163"/>
  <c r="BF163"/>
  <c r="BE163"/>
  <c r="T163"/>
  <c r="R163"/>
  <c r="P163"/>
  <c r="BK163"/>
  <c r="J163"/>
  <c r="BI158"/>
  <c r="BH158"/>
  <c r="BG158"/>
  <c r="BF158"/>
  <c r="BE158"/>
  <c r="T158"/>
  <c r="R158"/>
  <c r="P158"/>
  <c r="BK158"/>
  <c r="J158"/>
  <c r="BI155"/>
  <c r="BH155"/>
  <c r="BG155"/>
  <c r="BF155"/>
  <c r="BE155"/>
  <c r="T155"/>
  <c r="R155"/>
  <c r="P155"/>
  <c r="BK155"/>
  <c r="J155"/>
  <c r="BI154"/>
  <c r="BH154"/>
  <c r="BG154"/>
  <c r="BF154"/>
  <c r="BE154"/>
  <c r="T154"/>
  <c r="R154"/>
  <c r="P154"/>
  <c r="BK154"/>
  <c r="J154"/>
  <c r="BI152"/>
  <c r="BH152"/>
  <c r="BG152"/>
  <c r="BF152"/>
  <c r="BE152"/>
  <c r="T152"/>
  <c r="R152"/>
  <c r="P152"/>
  <c r="BK152"/>
  <c r="J152"/>
  <c r="BI150"/>
  <c r="BH150"/>
  <c r="BG150"/>
  <c r="BF150"/>
  <c r="BE150"/>
  <c r="T150"/>
  <c r="R150"/>
  <c r="P150"/>
  <c r="BK150"/>
  <c r="J150"/>
  <c r="BI146"/>
  <c r="BH146"/>
  <c r="BG146"/>
  <c r="BF146"/>
  <c r="BE146"/>
  <c r="T146"/>
  <c r="R146"/>
  <c r="P146"/>
  <c r="BK146"/>
  <c r="J146"/>
  <c r="BI144"/>
  <c r="BH144"/>
  <c r="BG144"/>
  <c r="BF144"/>
  <c r="BE144"/>
  <c r="T144"/>
  <c r="R144"/>
  <c r="P144"/>
  <c r="BK144"/>
  <c r="J144"/>
  <c r="BI141"/>
  <c r="BH141"/>
  <c r="BG141"/>
  <c r="BF141"/>
  <c r="BE141"/>
  <c r="T141"/>
  <c r="R141"/>
  <c r="P141"/>
  <c r="BK141"/>
  <c r="J141"/>
  <c r="BI138"/>
  <c r="BH138"/>
  <c r="BG138"/>
  <c r="BF138"/>
  <c r="BE138"/>
  <c r="T138"/>
  <c r="R138"/>
  <c r="P138"/>
  <c r="BK138"/>
  <c r="J138"/>
  <c r="BI133"/>
  <c r="BH133"/>
  <c r="BG133"/>
  <c r="BF133"/>
  <c r="BE133"/>
  <c r="T133"/>
  <c r="R133"/>
  <c r="P133"/>
  <c r="BK133"/>
  <c r="J133"/>
  <c r="BI128"/>
  <c r="BH128"/>
  <c r="BG128"/>
  <c r="BF128"/>
  <c r="BE128"/>
  <c r="T128"/>
  <c r="R128"/>
  <c r="P128"/>
  <c r="BK128"/>
  <c r="J128"/>
  <c r="BI127"/>
  <c r="BH127"/>
  <c r="BG127"/>
  <c r="BF127"/>
  <c r="BE127"/>
  <c r="T127"/>
  <c r="R127"/>
  <c r="P127"/>
  <c r="BK127"/>
  <c r="J127"/>
  <c r="BI125"/>
  <c r="BH125"/>
  <c r="BG125"/>
  <c r="BF125"/>
  <c r="BE125"/>
  <c r="T125"/>
  <c r="R125"/>
  <c r="P125"/>
  <c r="BK125"/>
  <c r="J125"/>
  <c r="BI123"/>
  <c r="BH123"/>
  <c r="BG123"/>
  <c r="BF123"/>
  <c r="BE123"/>
  <c r="T123"/>
  <c r="R123"/>
  <c r="P123"/>
  <c r="BK123"/>
  <c r="J123"/>
  <c r="BI121"/>
  <c r="BH121"/>
  <c r="BG121"/>
  <c r="BF121"/>
  <c r="BE121"/>
  <c r="T121"/>
  <c r="R121"/>
  <c r="P121"/>
  <c r="BK121"/>
  <c r="J121"/>
  <c r="BI112"/>
  <c r="BH112"/>
  <c r="BG112"/>
  <c r="BF112"/>
  <c r="BE112"/>
  <c r="T112"/>
  <c r="R112"/>
  <c r="P112"/>
  <c r="BK112"/>
  <c r="J112"/>
  <c r="BI111"/>
  <c r="BH111"/>
  <c r="BG111"/>
  <c r="BF111"/>
  <c r="BE111"/>
  <c r="T111"/>
  <c r="R111"/>
  <c r="P111"/>
  <c r="BK111"/>
  <c r="J111"/>
  <c r="BI109"/>
  <c r="BH109"/>
  <c r="BG109"/>
  <c r="BF109"/>
  <c r="BE109"/>
  <c r="T109"/>
  <c r="R109"/>
  <c r="P109"/>
  <c r="BK109"/>
  <c r="J109"/>
  <c r="BI108"/>
  <c r="BH108"/>
  <c r="BG108"/>
  <c r="BF108"/>
  <c r="BE108"/>
  <c r="T108"/>
  <c r="R108"/>
  <c r="P108"/>
  <c r="BK108"/>
  <c r="J108"/>
  <c r="BI106"/>
  <c r="BH106"/>
  <c r="BG106"/>
  <c r="BF106"/>
  <c r="BE106"/>
  <c r="T106"/>
  <c r="R106"/>
  <c r="P106"/>
  <c r="BK106"/>
  <c r="J106"/>
  <c r="BI105"/>
  <c r="BH105"/>
  <c r="BG105"/>
  <c r="BF105"/>
  <c r="BE105"/>
  <c r="T105"/>
  <c r="R105"/>
  <c r="P105"/>
  <c r="BK105"/>
  <c r="J105"/>
  <c r="BI104"/>
  <c r="BH104"/>
  <c r="BG104"/>
  <c r="BF104"/>
  <c r="BE104"/>
  <c r="T104"/>
  <c r="R104"/>
  <c r="P104"/>
  <c r="BK104"/>
  <c r="J104"/>
  <c r="BI102"/>
  <c r="BH102"/>
  <c r="BG102"/>
  <c r="BF102"/>
  <c r="BE102"/>
  <c r="T102"/>
  <c r="R102"/>
  <c r="P102"/>
  <c r="BK102"/>
  <c r="J102"/>
  <c r="BI101"/>
  <c r="BH101"/>
  <c r="BG101"/>
  <c r="BF101"/>
  <c r="BE101"/>
  <c r="T101"/>
  <c r="R101"/>
  <c r="P101"/>
  <c r="BK101"/>
  <c r="J101"/>
  <c r="BI100"/>
  <c r="BH100"/>
  <c r="BG100"/>
  <c r="BF100"/>
  <c r="BE100"/>
  <c r="T100"/>
  <c r="R100"/>
  <c r="P100"/>
  <c r="BK100"/>
  <c r="J100"/>
  <c r="BI98"/>
  <c r="BH98"/>
  <c r="BG98"/>
  <c r="BF98"/>
  <c r="BE98"/>
  <c r="T98"/>
  <c r="R98"/>
  <c r="P98"/>
  <c r="BK98"/>
  <c r="J98"/>
  <c r="BI97"/>
  <c r="BH97"/>
  <c r="BG97"/>
  <c r="BF97"/>
  <c r="BE97"/>
  <c r="T97"/>
  <c r="R97"/>
  <c r="P97"/>
  <c r="BK97"/>
  <c r="J97"/>
  <c r="BI96"/>
  <c r="BH96"/>
  <c r="BG96"/>
  <c r="BF96"/>
  <c r="BE96"/>
  <c r="T96"/>
  <c r="R96"/>
  <c r="P96"/>
  <c r="BK96"/>
  <c r="J96"/>
  <c r="BI94"/>
  <c r="BH94"/>
  <c r="BG94"/>
  <c r="BF94"/>
  <c r="BE94"/>
  <c r="T94"/>
  <c r="T93" s="1"/>
  <c r="T92" s="1"/>
  <c r="R94"/>
  <c r="R93" s="1"/>
  <c r="R92" s="1"/>
  <c r="P94"/>
  <c r="P93" s="1"/>
  <c r="P92" s="1"/>
  <c r="BK94"/>
  <c r="BK93" s="1"/>
  <c r="J94"/>
  <c r="BI90"/>
  <c r="BH90"/>
  <c r="BG90"/>
  <c r="BF90"/>
  <c r="BE90"/>
  <c r="T90"/>
  <c r="R90"/>
  <c r="P90"/>
  <c r="BK90"/>
  <c r="J90"/>
  <c r="BI88"/>
  <c r="BH88"/>
  <c r="BG88"/>
  <c r="BF88"/>
  <c r="BE88"/>
  <c r="T88"/>
  <c r="R88"/>
  <c r="P88"/>
  <c r="BK88"/>
  <c r="J88"/>
  <c r="BI85"/>
  <c r="BH85"/>
  <c r="BG85"/>
  <c r="BF85"/>
  <c r="BE85"/>
  <c r="T85"/>
  <c r="R85"/>
  <c r="P85"/>
  <c r="BK85"/>
  <c r="J85"/>
  <c r="BI83"/>
  <c r="F34" s="1"/>
  <c r="BD52" i="1" s="1"/>
  <c r="BD51" s="1"/>
  <c r="W30" s="1"/>
  <c r="BH83" i="2"/>
  <c r="F33" s="1"/>
  <c r="BC52" i="1" s="1"/>
  <c r="BC51" s="1"/>
  <c r="BG83" i="2"/>
  <c r="F32" s="1"/>
  <c r="BB52" i="1" s="1"/>
  <c r="BB51" s="1"/>
  <c r="BF83" i="2"/>
  <c r="J31" s="1"/>
  <c r="AW52" i="1" s="1"/>
  <c r="BE83" i="2"/>
  <c r="J30" s="1"/>
  <c r="AV52" i="1" s="1"/>
  <c r="AT52" s="1"/>
  <c r="T83" i="2"/>
  <c r="T82" s="1"/>
  <c r="T81" s="1"/>
  <c r="T80" s="1"/>
  <c r="R83"/>
  <c r="R82" s="1"/>
  <c r="R81" s="1"/>
  <c r="R80" s="1"/>
  <c r="P83"/>
  <c r="P82" s="1"/>
  <c r="P81" s="1"/>
  <c r="P80" s="1"/>
  <c r="AU52" i="1" s="1"/>
  <c r="AU51" s="1"/>
  <c r="BK83" i="2"/>
  <c r="BK82" s="1"/>
  <c r="J83"/>
  <c r="J76"/>
  <c r="F76"/>
  <c r="F74"/>
  <c r="E72"/>
  <c r="E70"/>
  <c r="J51"/>
  <c r="F51"/>
  <c r="F49"/>
  <c r="E47"/>
  <c r="J18"/>
  <c r="E18"/>
  <c r="F77" s="1"/>
  <c r="J17"/>
  <c r="J12"/>
  <c r="J74" s="1"/>
  <c r="E7"/>
  <c r="E45" s="1"/>
  <c r="AS51" i="1"/>
  <c r="L47"/>
  <c r="AM46"/>
  <c r="L46"/>
  <c r="AM44"/>
  <c r="L44"/>
  <c r="L42"/>
  <c r="L41"/>
  <c r="W28" l="1"/>
  <c r="AX51"/>
  <c r="J93" i="2"/>
  <c r="J60" s="1"/>
  <c r="BK92"/>
  <c r="J92" s="1"/>
  <c r="J59" s="1"/>
  <c r="J82"/>
  <c r="J58" s="1"/>
  <c r="BK81"/>
  <c r="W29" i="1"/>
  <c r="AY51"/>
  <c r="J49" i="2"/>
  <c r="F52"/>
  <c r="F30"/>
  <c r="AZ52" i="1" s="1"/>
  <c r="AZ51" s="1"/>
  <c r="F31" i="2"/>
  <c r="BA52" i="1" s="1"/>
  <c r="BA51" s="1"/>
  <c r="W26" l="1"/>
  <c r="AV51"/>
  <c r="AW51"/>
  <c r="AK27" s="1"/>
  <c r="W27"/>
  <c r="J81" i="2"/>
  <c r="J57" s="1"/>
  <c r="BK80"/>
  <c r="J80" s="1"/>
  <c r="J27" l="1"/>
  <c r="J56"/>
  <c r="AK26" i="1"/>
  <c r="AT51"/>
  <c r="AG52" l="1"/>
  <c r="J36" i="2"/>
  <c r="AG51" i="1" l="1"/>
  <c r="AN52"/>
  <c r="AK23" l="1"/>
  <c r="AK32" s="1"/>
  <c r="AN51"/>
</calcChain>
</file>

<file path=xl/sharedStrings.xml><?xml version="1.0" encoding="utf-8"?>
<sst xmlns="http://schemas.openxmlformats.org/spreadsheetml/2006/main" count="2110" uniqueCount="582">
  <si>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</si>
  <si>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</si>
  <si>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</si>
  <si>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</si>
  <si>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</si>
  <si>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</si>
  <si>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</si>
  <si>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{69bf3614-5b45-414a-ba4d-b809c1d8d251}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</si>
  <si>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</si>
  <si>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</si>
  <si>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</si>
  <si>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</si>
  <si>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</si>
  <si>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</si>
  <si>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</si>
  <si>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</si>
  <si>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</si>
  <si>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ZAP001d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</si>
  <si>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</si>
  <si>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</si>
  <si>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AQUACENTRUM TEPLICE-DĚTSKÝ SVĚT - Zdravotechnika-zařizovací předměty</t>
  </si>
  <si>
    <t>0,1</t>
  </si>
  <si>
    <t>KSO:</t>
  </si>
  <si>
    <t>CC-CZ:</t>
  </si>
  <si>
    <t>1</t>
  </si>
  <si>
    <t>Místo:</t>
  </si>
  <si>
    <t>Teplice</t>
  </si>
  <si>
    <t>Datum:</t>
  </si>
  <si>
    <t>27. 2. 2017</t>
  </si>
  <si>
    <t>Zadavatel:</t>
  </si>
  <si>
    <t>IČ:</t>
  </si>
  <si>
    <t>AQUACENTRUM Teplice</t>
  </si>
  <si>
    <t>DIČ:</t>
  </si>
  <si>
    <t>Uchazeč:</t>
  </si>
  <si>
    <t>Vyplň údaj</t>
  </si>
  <si>
    <t>Projektant:</t>
  </si>
  <si>
    <t>Iva Zápotocká</t>
  </si>
  <si>
    <t>True</t>
  </si>
  <si>
    <t>Poznámka:</t>
  </si>
  <si>
    <t>Soupis prací je sestaven za využití položek Cenové soustavy ÚRS. Cenové a technické podmínky položek Cenové soustavy ÚRS, které nejsou uvedeny v soupisu prací (tzv.úvodní části katalogů), jsou neomezeně dálkově k dispozici na www.cs-urs.cz. Položky, které nemají ve sloupci "Cenová soustava" 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</si>
  <si>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</si>
  <si>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</si>
  <si>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</si>
  <si>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</si>
  <si>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</si>
  <si>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</si>
  <si>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</si>
  <si>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</si>
  <si>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</si>
  <si>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</si>
  <si>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</si>
  <si>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</si>
  <si>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</si>
  <si>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</si>
  <si>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</si>
  <si>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</si>
  <si>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</si>
  <si>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</si>
  <si>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</si>
  <si>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</si>
  <si>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</si>
  <si>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</si>
  <si>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</si>
  <si>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</si>
  <si>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</si>
  <si>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</si>
  <si>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</si>
  <si>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</si>
  <si>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</si>
  <si>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</si>
  <si>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</si>
  <si>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</si>
  <si>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</si>
  <si>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</si>
  <si>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</si>
  <si>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</si>
  <si>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</si>
  <si>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</si>
  <si>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</si>
  <si>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5</t>
  </si>
  <si>
    <t>Zařizovací předměty</t>
  </si>
  <si>
    <t>STA</t>
  </si>
  <si>
    <t>{ce8edec8-3e5f-4670-bd69-9a3d1a76a0c1}</t>
  </si>
  <si>
    <t>827 29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</si>
  <si>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</si>
  <si>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</si>
  <si>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</si>
  <si>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</si>
  <si>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</si>
  <si>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</si>
  <si>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</si>
  <si>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</si>
  <si>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5 - Zařizovací předměty</t>
  </si>
  <si>
    <t>2223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</si>
  <si>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</si>
  <si>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</si>
  <si>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</si>
  <si>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</si>
  <si>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</si>
  <si>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</si>
  <si>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997 - Přesun sutě</t>
  </si>
  <si>
    <t>PSV - Práce a dodávky PSV</t>
  </si>
  <si>
    <t xml:space="preserve">    725 - Zdravotechnika - zařizovací předměty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</si>
  <si>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</si>
  <si>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</si>
  <si>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</si>
  <si>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</si>
  <si>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</si>
  <si>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</si>
  <si>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</si>
  <si>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</si>
  <si>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</si>
  <si>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</si>
  <si>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</si>
  <si>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</si>
  <si>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</si>
  <si>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</si>
  <si>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</si>
  <si>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</si>
  <si>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</si>
  <si>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997</t>
  </si>
  <si>
    <t>Přesun sutě</t>
  </si>
  <si>
    <t>K</t>
  </si>
  <si>
    <t>997013215</t>
  </si>
  <si>
    <t>Vnitrostaveništní doprava suti a vybouraných hmot pro budovy v do 18 m ručně</t>
  </si>
  <si>
    <t>t</t>
  </si>
  <si>
    <t>CS ÚRS 2017 01</t>
  </si>
  <si>
    <t>4</t>
  </si>
  <si>
    <t>-1666870938</t>
  </si>
  <si>
    <t>PP</t>
  </si>
  <si>
    <t>Vnitrostaveništní doprava suti a vybouraných hmot vodorovně do 50 m svisle ručně (nošením po schodech) pro budovy a haly výšky přes 15 do 18 m</t>
  </si>
  <si>
    <t>997013509</t>
  </si>
  <si>
    <t>Příplatek k odvozu suti a vybouraných hmot na skládku ZKD 1 km přes 1 km</t>
  </si>
  <si>
    <t>548214127</t>
  </si>
  <si>
    <t>Odvoz suti a vybouraných hmot na skládku nebo meziskládku se složením, na vzdálenost Příplatek k ceně za každý další i započatý 1 km přes 1 km</t>
  </si>
  <si>
    <t>VV</t>
  </si>
  <si>
    <t>0,495*14 'Přepočtené koeficientem množství</t>
  </si>
  <si>
    <t>3</t>
  </si>
  <si>
    <t>997013511</t>
  </si>
  <si>
    <t>Odvoz suti a vybouraných hmot z meziskládky na skládku do 1 km s naložením a se složením</t>
  </si>
  <si>
    <t>-586917010</t>
  </si>
  <si>
    <t>Odvoz suti a vybouraných hmot z meziskládky na skládku s naložením a se složením, na vzdálenost do 1 km</t>
  </si>
  <si>
    <t>997013831</t>
  </si>
  <si>
    <t>Poplatek za uložení stavebního směsného odpadu na skládce (skládkovné)</t>
  </si>
  <si>
    <t>1935653924</t>
  </si>
  <si>
    <t>Poplatek za uložení stavebního odpadu na skládce (skládkovné) směsného</t>
  </si>
  <si>
    <t>PSV</t>
  </si>
  <si>
    <t>Práce a dodávky PSV</t>
  </si>
  <si>
    <t>725</t>
  </si>
  <si>
    <t>Zdravotechnika - zařizovací předměty</t>
  </si>
  <si>
    <t>725119125</t>
  </si>
  <si>
    <t>Montáž klozetových mís závěsných na nosné stěny</t>
  </si>
  <si>
    <t>kus</t>
  </si>
  <si>
    <t>16</t>
  </si>
  <si>
    <t>-2032583376</t>
  </si>
  <si>
    <t>Zařízení záchodů montáž klozetových mís závěsných na nosné stěny</t>
  </si>
  <si>
    <t>6</t>
  </si>
  <si>
    <t>M</t>
  </si>
  <si>
    <t>642360901</t>
  </si>
  <si>
    <t>WCZ - závěsný klozet krátký max. 490 mm, S HLUBOKÝM SPLACHOVÁNÍM včetně sedátka a uchycení, ovládání zpředu dvoutlačítkové</t>
  </si>
  <si>
    <t>32</t>
  </si>
  <si>
    <t>137394167</t>
  </si>
  <si>
    <t>7</t>
  </si>
  <si>
    <t>642360902</t>
  </si>
  <si>
    <t>WCZi - závěsný klozet pro tělesně postižené, ovládání zpředu dvoutlačítkové</t>
  </si>
  <si>
    <t>856093818</t>
  </si>
  <si>
    <t>8</t>
  </si>
  <si>
    <t>763173113</t>
  </si>
  <si>
    <t>Montáž úchytu pro WC v SDK kci</t>
  </si>
  <si>
    <t>1316484488</t>
  </si>
  <si>
    <t>Instalační technika pro konstrukce ze sádrokartonových desek montáž nosičů zařizovacích předmětů úchytu pro WC</t>
  </si>
  <si>
    <t>9</t>
  </si>
  <si>
    <t>590307301</t>
  </si>
  <si>
    <t>PŘEDSTĚNOVÝ SYSTÉM PRO SDK KONSTRUKCE pro WC</t>
  </si>
  <si>
    <t>674112043</t>
  </si>
  <si>
    <t>10</t>
  </si>
  <si>
    <t>590307302</t>
  </si>
  <si>
    <t xml:space="preserve">PŘEDSTĚNOVÝ SYSTÉM PRO SDK KONSTRUKCE pro WC pro tělesně postižené </t>
  </si>
  <si>
    <t>1566013396</t>
  </si>
  <si>
    <t>11</t>
  </si>
  <si>
    <t>725129101</t>
  </si>
  <si>
    <t>Montáž pisoáru keramického</t>
  </si>
  <si>
    <t>-1173341378</t>
  </si>
  <si>
    <t>Pisoárové záchodky montáž ostatních typů keramických</t>
  </si>
  <si>
    <t>12</t>
  </si>
  <si>
    <t>642507501</t>
  </si>
  <si>
    <t>PZ - pisoárový záchodek ,sifon, předstěnový systém radarovým splachovačem</t>
  </si>
  <si>
    <t>-608168638</t>
  </si>
  <si>
    <t>13</t>
  </si>
  <si>
    <t>642507501z</t>
  </si>
  <si>
    <t>napájecí zdroj</t>
  </si>
  <si>
    <t>-961764859</t>
  </si>
  <si>
    <t>14</t>
  </si>
  <si>
    <t>763173112</t>
  </si>
  <si>
    <t>Montáž úchytu pro pisoár v SDK kci</t>
  </si>
  <si>
    <t>1389487252</t>
  </si>
  <si>
    <t>Instalační technika pro konstrukce ze sádrokartonových desek montáž nosičů zařizovacích předmětů úchytu pro pisoár</t>
  </si>
  <si>
    <t>590307303</t>
  </si>
  <si>
    <t>předstěnový systém pro pisoár</t>
  </si>
  <si>
    <t>80275389</t>
  </si>
  <si>
    <t>725219102</t>
  </si>
  <si>
    <t>Montáž umyvadla připevněného na šrouby do zdiva</t>
  </si>
  <si>
    <t>soubor</t>
  </si>
  <si>
    <t>-457065674</t>
  </si>
  <si>
    <t>Umyvadla montáž umyvadel ostatních typů na šrouby do zdiva</t>
  </si>
  <si>
    <t>17</t>
  </si>
  <si>
    <t>642110001</t>
  </si>
  <si>
    <t>Ui1 - umyvadlo pro tělesně postižené</t>
  </si>
  <si>
    <t>-1443878719</t>
  </si>
  <si>
    <t>18</t>
  </si>
  <si>
    <t>642110002</t>
  </si>
  <si>
    <t>umyvadlo</t>
  </si>
  <si>
    <t>1745496666</t>
  </si>
  <si>
    <t>"U1" 3</t>
  </si>
  <si>
    <t>"U2" 3</t>
  </si>
  <si>
    <t>"UST" 5</t>
  </si>
  <si>
    <t>"Ui2" 1</t>
  </si>
  <si>
    <t>"UMST" 2</t>
  </si>
  <si>
    <t>"UMM" 2</t>
  </si>
  <si>
    <t>"U70" 1</t>
  </si>
  <si>
    <t>Součet</t>
  </si>
  <si>
    <t>19</t>
  </si>
  <si>
    <t>763173111</t>
  </si>
  <si>
    <t>Montáž úchytu pro umyvadlo v SDK kci</t>
  </si>
  <si>
    <t>-238338461</t>
  </si>
  <si>
    <t>Instalační technika pro konstrukce ze sádrokartonových desek montáž nosičů zařizovacích předmětů úchytu pro umyvadlo</t>
  </si>
  <si>
    <t>20</t>
  </si>
  <si>
    <t>590307304</t>
  </si>
  <si>
    <t>předstěnový systém pro umyvadlo</t>
  </si>
  <si>
    <t>1936323470</t>
  </si>
  <si>
    <t>9+8</t>
  </si>
  <si>
    <t>725829112</t>
  </si>
  <si>
    <t>Montáž baterie stojánkové dřezové automatické senzorové</t>
  </si>
  <si>
    <t>1899262263</t>
  </si>
  <si>
    <t>Baterie dřezové montáž ostatních typů stojánkových automatických senzorových</t>
  </si>
  <si>
    <t>22</t>
  </si>
  <si>
    <t>551440301</t>
  </si>
  <si>
    <t>infrabaterie stojánková, včetně trafa</t>
  </si>
  <si>
    <t>1273968288</t>
  </si>
  <si>
    <t>23</t>
  </si>
  <si>
    <t>722220872</t>
  </si>
  <si>
    <t>Demontáž armatur závitových se dvěma závity a šroubením G do 3/4</t>
  </si>
  <si>
    <t>1301980477</t>
  </si>
  <si>
    <t>Demontáž armatur závitových se závitem a šroubením (armatury, odbočky a spojky k naletování) přes 3/8 do G 3/4</t>
  </si>
  <si>
    <t>"Ui" 2</t>
  </si>
  <si>
    <t>"Si" 2</t>
  </si>
  <si>
    <t>24</t>
  </si>
  <si>
    <t>725822611</t>
  </si>
  <si>
    <t>Baterie umyvadlové stojánkové pákové bez výpusti</t>
  </si>
  <si>
    <t>1314958639</t>
  </si>
  <si>
    <t>25</t>
  </si>
  <si>
    <t>725841311</t>
  </si>
  <si>
    <t>Baterie sprchové nástěnné pákové</t>
  </si>
  <si>
    <t>-57453097</t>
  </si>
  <si>
    <t>26</t>
  </si>
  <si>
    <t>725811201</t>
  </si>
  <si>
    <t>Ventil nástěnný kuchyňský G 1/2</t>
  </si>
  <si>
    <t>550742143</t>
  </si>
  <si>
    <t>Ventily nástěnné s otočným výtokem kuchyňský G 1/2</t>
  </si>
  <si>
    <t>27</t>
  </si>
  <si>
    <t>725829131</t>
  </si>
  <si>
    <t>Montáž baterie umyvadlové stojánkové G 1/2 ostatní typ</t>
  </si>
  <si>
    <t>-1078000362</t>
  </si>
  <si>
    <t>Baterie umyvadlové montáž ostatních typů stojánkových G 1/2</t>
  </si>
  <si>
    <t>28</t>
  </si>
  <si>
    <t>551440302</t>
  </si>
  <si>
    <t>tlačítková baterie na dvě vody</t>
  </si>
  <si>
    <t>367920969</t>
  </si>
  <si>
    <t>29</t>
  </si>
  <si>
    <t>551440303</t>
  </si>
  <si>
    <t>tlačítová baterie na dvě vody s páčkou</t>
  </si>
  <si>
    <t>-1741889271</t>
  </si>
  <si>
    <t>"Ui1" 1</t>
  </si>
  <si>
    <t>30</t>
  </si>
  <si>
    <t>551440304</t>
  </si>
  <si>
    <t>tlačítkový ventil na smíchanou vodu</t>
  </si>
  <si>
    <t>11489942</t>
  </si>
  <si>
    <t>31</t>
  </si>
  <si>
    <t>551440305</t>
  </si>
  <si>
    <t>pitná fontánka nerez s tlačnou armaturou</t>
  </si>
  <si>
    <t>1998976076</t>
  </si>
  <si>
    <t>725821328</t>
  </si>
  <si>
    <t>Baterie dřezové stojánkové pákové s vytahovací sprškou</t>
  </si>
  <si>
    <t>-364844524</t>
  </si>
  <si>
    <t>Baterie dřezové stojánkové pákové s otáčivým ústím a délkou ramínka s vytahovací sprškou</t>
  </si>
  <si>
    <t>"UM70" 1</t>
  </si>
  <si>
    <t>33</t>
  </si>
  <si>
    <t>725849414</t>
  </si>
  <si>
    <t>Montáž baterie sprchové nástěnné automatické</t>
  </si>
  <si>
    <t>-1325052040</t>
  </si>
  <si>
    <t>Baterie sprchové montáž nástěnných baterií automatických</t>
  </si>
  <si>
    <t>"SS+SM" 41</t>
  </si>
  <si>
    <t>"SST" 5</t>
  </si>
  <si>
    <t>34</t>
  </si>
  <si>
    <t>551440306</t>
  </si>
  <si>
    <t>tlačítkový ventil pro sprchu do zdi</t>
  </si>
  <si>
    <t>2040613037</t>
  </si>
  <si>
    <t>35</t>
  </si>
  <si>
    <t>551440307</t>
  </si>
  <si>
    <t>1697505345</t>
  </si>
  <si>
    <t>36</t>
  </si>
  <si>
    <t>551440306a</t>
  </si>
  <si>
    <t>sprchová hlavice na zeď</t>
  </si>
  <si>
    <t>-2119595859</t>
  </si>
  <si>
    <t>37</t>
  </si>
  <si>
    <t>-1197007061</t>
  </si>
  <si>
    <t>38</t>
  </si>
  <si>
    <t>590307304sp</t>
  </si>
  <si>
    <t>instalační prefabrikát pro upevnění sprchy</t>
  </si>
  <si>
    <t>1712169745</t>
  </si>
  <si>
    <t>"SS+SM" 8</t>
  </si>
  <si>
    <t>39</t>
  </si>
  <si>
    <t>725112911</t>
  </si>
  <si>
    <t>Odmontování nebo zpětná montáž tlakového splachovače</t>
  </si>
  <si>
    <t>904695512</t>
  </si>
  <si>
    <t>Opravy zařízení záchodů tlakového splachovače odmontování nebo zpětná montáž s pročištěním a vyzkoušením</t>
  </si>
  <si>
    <t>"WCi" 2</t>
  </si>
  <si>
    <t>40</t>
  </si>
  <si>
    <t>551456301</t>
  </si>
  <si>
    <t>tlakový splachovač</t>
  </si>
  <si>
    <t>1599250135</t>
  </si>
  <si>
    <t>41</t>
  </si>
  <si>
    <t>725319111</t>
  </si>
  <si>
    <t>Montáž dřezu ostatních typů</t>
  </si>
  <si>
    <t>-1138569013</t>
  </si>
  <si>
    <t>Dřezy bez výtokových armatur montáž dřezů ostatních typů</t>
  </si>
  <si>
    <t>"DK" 2</t>
  </si>
  <si>
    <t>42</t>
  </si>
  <si>
    <t>725821326</t>
  </si>
  <si>
    <t>Baterie dřezové stojánkové pákové s otáčivým kulatým ústím a délkou ramínka 265 mm</t>
  </si>
  <si>
    <t>1411681822</t>
  </si>
  <si>
    <t>Baterie dřezové stojánkové pákové s otáčivým ústím a délkou ramínka 265 mm</t>
  </si>
  <si>
    <t>43</t>
  </si>
  <si>
    <t>725339111</t>
  </si>
  <si>
    <t>Montáž výlevky</t>
  </si>
  <si>
    <t>-191645460</t>
  </si>
  <si>
    <t>Výlevky montáž výlevky</t>
  </si>
  <si>
    <t>44</t>
  </si>
  <si>
    <t>642711001</t>
  </si>
  <si>
    <t>výlevka diturvitová stojací se zadním rovným odpadem, splachovací nádrž, nástěnná baterie páková s dlouhým ramínkem, rohový ventil pro připojení splachovací nádrže</t>
  </si>
  <si>
    <t>-2134151031</t>
  </si>
  <si>
    <t>"VL" 4</t>
  </si>
  <si>
    <t>45</t>
  </si>
  <si>
    <t>-1622893781</t>
  </si>
  <si>
    <t>46</t>
  </si>
  <si>
    <t>590307305</t>
  </si>
  <si>
    <t>instalační prefabrikát pro upevnění roh. ventilu a nádržky a baterie</t>
  </si>
  <si>
    <t>-1115106777</t>
  </si>
  <si>
    <t>"VL" 1</t>
  </si>
  <si>
    <t>47</t>
  </si>
  <si>
    <t>725821316</t>
  </si>
  <si>
    <t>Baterie dřezové nástěnné pákové s otáčivým plochým ústím a délkou ramínka 300 mm</t>
  </si>
  <si>
    <t>1500555214</t>
  </si>
  <si>
    <t>48</t>
  </si>
  <si>
    <t>1222572154</t>
  </si>
  <si>
    <t>"STB" 10</t>
  </si>
  <si>
    <t>49</t>
  </si>
  <si>
    <t>551440309</t>
  </si>
  <si>
    <t>termostatický směšovací ventil 55 l/min</t>
  </si>
  <si>
    <t>896832758</t>
  </si>
  <si>
    <t>50</t>
  </si>
  <si>
    <t>725819202</t>
  </si>
  <si>
    <t>Montáž ventilů nástěnných G 3/4</t>
  </si>
  <si>
    <t>982806866</t>
  </si>
  <si>
    <t>Ventily montáž ventilů ostatních typů nástěnných G 3/4</t>
  </si>
  <si>
    <t>"STB" 20</t>
  </si>
  <si>
    <t>51</t>
  </si>
  <si>
    <t>551456501</t>
  </si>
  <si>
    <t>rohový ventil pro výlevku</t>
  </si>
  <si>
    <t>507180091</t>
  </si>
  <si>
    <t>52</t>
  </si>
  <si>
    <t>725980123.01</t>
  </si>
  <si>
    <t>nerezová dvířka s rámem,  se zamykáním 400/400 - atyp</t>
  </si>
  <si>
    <t>246095277</t>
  </si>
  <si>
    <t>53</t>
  </si>
  <si>
    <t>725980123.02</t>
  </si>
  <si>
    <t>dvířka na čistící kusy do obkladu 400/400 - atyp</t>
  </si>
  <si>
    <t>338147510</t>
  </si>
  <si>
    <t>54</t>
  </si>
  <si>
    <t>725110811</t>
  </si>
  <si>
    <t>Demontáž klozetů splachovací s nádrží</t>
  </si>
  <si>
    <t>518502549</t>
  </si>
  <si>
    <t>Demontáž klozetů splachovacích s nádrží nebo tlakovým splachovačem</t>
  </si>
  <si>
    <t>55</t>
  </si>
  <si>
    <t>725122813</t>
  </si>
  <si>
    <t>Demontáž pisoárových stání s nádrží a jedním záchodkem</t>
  </si>
  <si>
    <t>-2136273758</t>
  </si>
  <si>
    <t>Demontáž pisoárů s nádrží a 1 záchodkem</t>
  </si>
  <si>
    <t>56</t>
  </si>
  <si>
    <t>725210826</t>
  </si>
  <si>
    <t>Demontáž umývátek bez výtokových armatur</t>
  </si>
  <si>
    <t>-393609025</t>
  </si>
  <si>
    <t>Demontáž umyvadel bez výtokových armatur umývátek</t>
  </si>
  <si>
    <t>57</t>
  </si>
  <si>
    <t>998725203</t>
  </si>
  <si>
    <t>Přesun hmot procentní pro zařizovací předměty v objektech v do 24 m</t>
  </si>
  <si>
    <t>%</t>
  </si>
  <si>
    <t>-768464434</t>
  </si>
  <si>
    <t>Přesun hmot pro zařizovací předměty stanovený procentní sazbou (%) z ceny vodorovná dopravní vzdálenost do 50 m v objektech výšky přes 12 do 24 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</si>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</sst>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color rgb="FFFF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8" fillId="0" borderId="5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5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5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9" fillId="0" borderId="5" xfId="0" applyFont="1" applyBorder="1" applyAlignment="1">
      <alignment vertical="center"/>
    </xf>
    <xf numFmtId="0" fontId="38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4" borderId="0" xfId="0" applyFont="1" applyFill="1" applyAlignment="1">
      <alignment horizontal="center" vertical="center"/>
    </xf>
    <xf numFmtId="0" fontId="0" fillId="0" borderId="0" xfId="0"/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3" borderId="0" xfId="1" applyFont="1" applyFill="1" applyAlignment="1">
      <alignment vertical="center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34" t="s">
        <v>8</v>
      </c>
      <c r="AS2" s="335"/>
      <c r="AT2" s="335"/>
      <c r="AU2" s="335"/>
      <c r="AV2" s="335"/>
      <c r="AW2" s="335"/>
      <c r="AX2" s="335"/>
      <c r="AY2" s="335"/>
      <c r="AZ2" s="335"/>
      <c r="BA2" s="335"/>
      <c r="BB2" s="335"/>
      <c r="BC2" s="335"/>
      <c r="BD2" s="335"/>
      <c r="BE2" s="335"/>
      <c r="BS2" s="22" t="s">
        <v>9</v>
      </c>
      <c r="BT2" s="22" t="s">
        <v>10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spans="1:74" ht="36.950000000000003" customHeight="1">
      <c r="B4" s="26"/>
      <c r="C4" s="27"/>
      <c r="D4" s="28" t="s">
        <v>12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13</v>
      </c>
      <c r="BE4" s="31" t="s">
        <v>14</v>
      </c>
      <c r="BS4" s="22" t="s">
        <v>15</v>
      </c>
    </row>
    <row r="5" spans="1:74" ht="14.45" customHeight="1">
      <c r="B5" s="26"/>
      <c r="C5" s="27"/>
      <c r="D5" s="32" t="s">
        <v>16</v>
      </c>
      <c r="E5" s="27"/>
      <c r="F5" s="27"/>
      <c r="G5" s="27"/>
      <c r="H5" s="27"/>
      <c r="I5" s="27"/>
      <c r="J5" s="27"/>
      <c r="K5" s="301" t="s">
        <v>17</v>
      </c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  <c r="AA5" s="302"/>
      <c r="AB5" s="302"/>
      <c r="AC5" s="302"/>
      <c r="AD5" s="302"/>
      <c r="AE5" s="302"/>
      <c r="AF5" s="302"/>
      <c r="AG5" s="302"/>
      <c r="AH5" s="302"/>
      <c r="AI5" s="302"/>
      <c r="AJ5" s="302"/>
      <c r="AK5" s="302"/>
      <c r="AL5" s="302"/>
      <c r="AM5" s="302"/>
      <c r="AN5" s="302"/>
      <c r="AO5" s="302"/>
      <c r="AP5" s="27"/>
      <c r="AQ5" s="29"/>
      <c r="BE5" s="299" t="s">
        <v>18</v>
      </c>
      <c r="BS5" s="22" t="s">
        <v>9</v>
      </c>
    </row>
    <row r="6" spans="1:74" ht="36.950000000000003" customHeight="1">
      <c r="B6" s="26"/>
      <c r="C6" s="27"/>
      <c r="D6" s="34" t="s">
        <v>19</v>
      </c>
      <c r="E6" s="27"/>
      <c r="F6" s="27"/>
      <c r="G6" s="27"/>
      <c r="H6" s="27"/>
      <c r="I6" s="27"/>
      <c r="J6" s="27"/>
      <c r="K6" s="303" t="s">
        <v>20</v>
      </c>
      <c r="L6" s="302"/>
      <c r="M6" s="302"/>
      <c r="N6" s="302"/>
      <c r="O6" s="302"/>
      <c r="P6" s="302"/>
      <c r="Q6" s="302"/>
      <c r="R6" s="302"/>
      <c r="S6" s="302"/>
      <c r="T6" s="302"/>
      <c r="U6" s="302"/>
      <c r="V6" s="302"/>
      <c r="W6" s="302"/>
      <c r="X6" s="302"/>
      <c r="Y6" s="302"/>
      <c r="Z6" s="302"/>
      <c r="AA6" s="302"/>
      <c r="AB6" s="302"/>
      <c r="AC6" s="302"/>
      <c r="AD6" s="302"/>
      <c r="AE6" s="302"/>
      <c r="AF6" s="302"/>
      <c r="AG6" s="302"/>
      <c r="AH6" s="302"/>
      <c r="AI6" s="302"/>
      <c r="AJ6" s="302"/>
      <c r="AK6" s="302"/>
      <c r="AL6" s="302"/>
      <c r="AM6" s="302"/>
      <c r="AN6" s="302"/>
      <c r="AO6" s="302"/>
      <c r="AP6" s="27"/>
      <c r="AQ6" s="29"/>
      <c r="BE6" s="300"/>
      <c r="BS6" s="22" t="s">
        <v>21</v>
      </c>
    </row>
    <row r="7" spans="1:74" ht="14.45" customHeight="1">
      <c r="B7" s="26"/>
      <c r="C7" s="27"/>
      <c r="D7" s="35" t="s">
        <v>22</v>
      </c>
      <c r="E7" s="27"/>
      <c r="F7" s="27"/>
      <c r="G7" s="27"/>
      <c r="H7" s="27"/>
      <c r="I7" s="27"/>
      <c r="J7" s="27"/>
      <c r="K7" s="33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23</v>
      </c>
      <c r="AL7" s="27"/>
      <c r="AM7" s="27"/>
      <c r="AN7" s="33" t="s">
        <v>5</v>
      </c>
      <c r="AO7" s="27"/>
      <c r="AP7" s="27"/>
      <c r="AQ7" s="29"/>
      <c r="BE7" s="300"/>
      <c r="BS7" s="22" t="s">
        <v>24</v>
      </c>
    </row>
    <row r="8" spans="1:74" ht="14.45" customHeight="1">
      <c r="B8" s="26"/>
      <c r="C8" s="27"/>
      <c r="D8" s="35" t="s">
        <v>25</v>
      </c>
      <c r="E8" s="27"/>
      <c r="F8" s="27"/>
      <c r="G8" s="27"/>
      <c r="H8" s="27"/>
      <c r="I8" s="27"/>
      <c r="J8" s="27"/>
      <c r="K8" s="33" t="s">
        <v>26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27</v>
      </c>
      <c r="AL8" s="27"/>
      <c r="AM8" s="27"/>
      <c r="AN8" s="36" t="s">
        <v>28</v>
      </c>
      <c r="AO8" s="27"/>
      <c r="AP8" s="27"/>
      <c r="AQ8" s="29"/>
      <c r="BE8" s="300"/>
      <c r="BS8" s="22" t="s">
        <v>24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00"/>
      <c r="BS9" s="22" t="s">
        <v>24</v>
      </c>
    </row>
    <row r="10" spans="1:74" ht="14.45" customHeight="1">
      <c r="B10" s="26"/>
      <c r="C10" s="27"/>
      <c r="D10" s="35" t="s">
        <v>29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30</v>
      </c>
      <c r="AL10" s="27"/>
      <c r="AM10" s="27"/>
      <c r="AN10" s="33" t="s">
        <v>5</v>
      </c>
      <c r="AO10" s="27"/>
      <c r="AP10" s="27"/>
      <c r="AQ10" s="29"/>
      <c r="BE10" s="300"/>
      <c r="BS10" s="22" t="s">
        <v>21</v>
      </c>
    </row>
    <row r="11" spans="1:74" ht="18.399999999999999" customHeight="1">
      <c r="B11" s="26"/>
      <c r="C11" s="27"/>
      <c r="D11" s="27"/>
      <c r="E11" s="33" t="s">
        <v>31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32</v>
      </c>
      <c r="AL11" s="27"/>
      <c r="AM11" s="27"/>
      <c r="AN11" s="33" t="s">
        <v>5</v>
      </c>
      <c r="AO11" s="27"/>
      <c r="AP11" s="27"/>
      <c r="AQ11" s="29"/>
      <c r="BE11" s="300"/>
      <c r="BS11" s="22" t="s">
        <v>21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00"/>
      <c r="BS12" s="22" t="s">
        <v>21</v>
      </c>
    </row>
    <row r="13" spans="1:74" ht="14.45" customHeight="1">
      <c r="B13" s="26"/>
      <c r="C13" s="27"/>
      <c r="D13" s="35" t="s">
        <v>33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30</v>
      </c>
      <c r="AL13" s="27"/>
      <c r="AM13" s="27"/>
      <c r="AN13" s="37" t="s">
        <v>34</v>
      </c>
      <c r="AO13" s="27"/>
      <c r="AP13" s="27"/>
      <c r="AQ13" s="29"/>
      <c r="BE13" s="300"/>
      <c r="BS13" s="22" t="s">
        <v>21</v>
      </c>
    </row>
    <row r="14" spans="1:74">
      <c r="B14" s="26"/>
      <c r="C14" s="27"/>
      <c r="D14" s="27"/>
      <c r="E14" s="304" t="s">
        <v>34</v>
      </c>
      <c r="F14" s="305"/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5"/>
      <c r="Z14" s="305"/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35" t="s">
        <v>32</v>
      </c>
      <c r="AL14" s="27"/>
      <c r="AM14" s="27"/>
      <c r="AN14" s="37" t="s">
        <v>34</v>
      </c>
      <c r="AO14" s="27"/>
      <c r="AP14" s="27"/>
      <c r="AQ14" s="29"/>
      <c r="BE14" s="300"/>
      <c r="BS14" s="22" t="s">
        <v>21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00"/>
      <c r="BS15" s="22" t="s">
        <v>6</v>
      </c>
    </row>
    <row r="16" spans="1:74" ht="14.45" customHeight="1">
      <c r="B16" s="26"/>
      <c r="C16" s="27"/>
      <c r="D16" s="35" t="s">
        <v>35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30</v>
      </c>
      <c r="AL16" s="27"/>
      <c r="AM16" s="27"/>
      <c r="AN16" s="33" t="s">
        <v>5</v>
      </c>
      <c r="AO16" s="27"/>
      <c r="AP16" s="27"/>
      <c r="AQ16" s="29"/>
      <c r="BE16" s="300"/>
      <c r="BS16" s="22" t="s">
        <v>6</v>
      </c>
    </row>
    <row r="17" spans="2:71" ht="18.399999999999999" customHeight="1">
      <c r="B17" s="26"/>
      <c r="C17" s="27"/>
      <c r="D17" s="27"/>
      <c r="E17" s="33" t="s">
        <v>36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32</v>
      </c>
      <c r="AL17" s="27"/>
      <c r="AM17" s="27"/>
      <c r="AN17" s="33" t="s">
        <v>5</v>
      </c>
      <c r="AO17" s="27"/>
      <c r="AP17" s="27"/>
      <c r="AQ17" s="29"/>
      <c r="BE17" s="300"/>
      <c r="BS17" s="22" t="s">
        <v>37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00"/>
      <c r="BS18" s="22" t="s">
        <v>9</v>
      </c>
    </row>
    <row r="19" spans="2:71" ht="14.45" customHeight="1">
      <c r="B19" s="26"/>
      <c r="C19" s="27"/>
      <c r="D19" s="35" t="s">
        <v>38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00"/>
      <c r="BS19" s="22" t="s">
        <v>9</v>
      </c>
    </row>
    <row r="20" spans="2:71" ht="48.75" customHeight="1">
      <c r="B20" s="26"/>
      <c r="C20" s="27"/>
      <c r="D20" s="27"/>
      <c r="E20" s="306" t="s">
        <v>39</v>
      </c>
      <c r="F20" s="306"/>
      <c r="G20" s="306"/>
      <c r="H20" s="306"/>
      <c r="I20" s="306"/>
      <c r="J20" s="306"/>
      <c r="K20" s="306"/>
      <c r="L20" s="306"/>
      <c r="M20" s="306"/>
      <c r="N20" s="306"/>
      <c r="O20" s="306"/>
      <c r="P20" s="306"/>
      <c r="Q20" s="306"/>
      <c r="R20" s="306"/>
      <c r="S20" s="306"/>
      <c r="T20" s="306"/>
      <c r="U20" s="306"/>
      <c r="V20" s="306"/>
      <c r="W20" s="306"/>
      <c r="X20" s="306"/>
      <c r="Y20" s="306"/>
      <c r="Z20" s="306"/>
      <c r="AA20" s="306"/>
      <c r="AB20" s="306"/>
      <c r="AC20" s="306"/>
      <c r="AD20" s="306"/>
      <c r="AE20" s="306"/>
      <c r="AF20" s="306"/>
      <c r="AG20" s="306"/>
      <c r="AH20" s="306"/>
      <c r="AI20" s="306"/>
      <c r="AJ20" s="306"/>
      <c r="AK20" s="306"/>
      <c r="AL20" s="306"/>
      <c r="AM20" s="306"/>
      <c r="AN20" s="306"/>
      <c r="AO20" s="27"/>
      <c r="AP20" s="27"/>
      <c r="AQ20" s="29"/>
      <c r="BE20" s="300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00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00"/>
    </row>
    <row r="23" spans="2:71" s="1" customFormat="1" ht="25.9" customHeight="1">
      <c r="B23" s="39"/>
      <c r="C23" s="40"/>
      <c r="D23" s="41" t="s">
        <v>40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07">
        <f>ROUND(AG51,2)</f>
        <v>0</v>
      </c>
      <c r="AL23" s="308"/>
      <c r="AM23" s="308"/>
      <c r="AN23" s="308"/>
      <c r="AO23" s="308"/>
      <c r="AP23" s="40"/>
      <c r="AQ23" s="43"/>
      <c r="BE23" s="300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00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09" t="s">
        <v>41</v>
      </c>
      <c r="M25" s="309"/>
      <c r="N25" s="309"/>
      <c r="O25" s="309"/>
      <c r="P25" s="40"/>
      <c r="Q25" s="40"/>
      <c r="R25" s="40"/>
      <c r="S25" s="40"/>
      <c r="T25" s="40"/>
      <c r="U25" s="40"/>
      <c r="V25" s="40"/>
      <c r="W25" s="309" t="s">
        <v>42</v>
      </c>
      <c r="X25" s="309"/>
      <c r="Y25" s="309"/>
      <c r="Z25" s="309"/>
      <c r="AA25" s="309"/>
      <c r="AB25" s="309"/>
      <c r="AC25" s="309"/>
      <c r="AD25" s="309"/>
      <c r="AE25" s="309"/>
      <c r="AF25" s="40"/>
      <c r="AG25" s="40"/>
      <c r="AH25" s="40"/>
      <c r="AI25" s="40"/>
      <c r="AJ25" s="40"/>
      <c r="AK25" s="309" t="s">
        <v>43</v>
      </c>
      <c r="AL25" s="309"/>
      <c r="AM25" s="309"/>
      <c r="AN25" s="309"/>
      <c r="AO25" s="309"/>
      <c r="AP25" s="40"/>
      <c r="AQ25" s="43"/>
      <c r="BE25" s="300"/>
    </row>
    <row r="26" spans="2:71" s="2" customFormat="1" ht="14.45" customHeight="1">
      <c r="B26" s="45"/>
      <c r="C26" s="46"/>
      <c r="D26" s="47" t="s">
        <v>44</v>
      </c>
      <c r="E26" s="46"/>
      <c r="F26" s="47" t="s">
        <v>45</v>
      </c>
      <c r="G26" s="46"/>
      <c r="H26" s="46"/>
      <c r="I26" s="46"/>
      <c r="J26" s="46"/>
      <c r="K26" s="46"/>
      <c r="L26" s="310">
        <v>0.21</v>
      </c>
      <c r="M26" s="311"/>
      <c r="N26" s="311"/>
      <c r="O26" s="311"/>
      <c r="P26" s="46"/>
      <c r="Q26" s="46"/>
      <c r="R26" s="46"/>
      <c r="S26" s="46"/>
      <c r="T26" s="46"/>
      <c r="U26" s="46"/>
      <c r="V26" s="46"/>
      <c r="W26" s="312">
        <f>ROUND(AZ51,2)</f>
        <v>0</v>
      </c>
      <c r="X26" s="311"/>
      <c r="Y26" s="311"/>
      <c r="Z26" s="311"/>
      <c r="AA26" s="311"/>
      <c r="AB26" s="311"/>
      <c r="AC26" s="311"/>
      <c r="AD26" s="311"/>
      <c r="AE26" s="311"/>
      <c r="AF26" s="46"/>
      <c r="AG26" s="46"/>
      <c r="AH26" s="46"/>
      <c r="AI26" s="46"/>
      <c r="AJ26" s="46"/>
      <c r="AK26" s="312">
        <f>ROUND(AV51,2)</f>
        <v>0</v>
      </c>
      <c r="AL26" s="311"/>
      <c r="AM26" s="311"/>
      <c r="AN26" s="311"/>
      <c r="AO26" s="311"/>
      <c r="AP26" s="46"/>
      <c r="AQ26" s="48"/>
      <c r="BE26" s="300"/>
    </row>
    <row r="27" spans="2:71" s="2" customFormat="1" ht="14.45" customHeight="1">
      <c r="B27" s="45"/>
      <c r="C27" s="46"/>
      <c r="D27" s="46"/>
      <c r="E27" s="46"/>
      <c r="F27" s="47" t="s">
        <v>46</v>
      </c>
      <c r="G27" s="46"/>
      <c r="H27" s="46"/>
      <c r="I27" s="46"/>
      <c r="J27" s="46"/>
      <c r="K27" s="46"/>
      <c r="L27" s="310">
        <v>0.15</v>
      </c>
      <c r="M27" s="311"/>
      <c r="N27" s="311"/>
      <c r="O27" s="311"/>
      <c r="P27" s="46"/>
      <c r="Q27" s="46"/>
      <c r="R27" s="46"/>
      <c r="S27" s="46"/>
      <c r="T27" s="46"/>
      <c r="U27" s="46"/>
      <c r="V27" s="46"/>
      <c r="W27" s="312">
        <f>ROUND(BA51,2)</f>
        <v>0</v>
      </c>
      <c r="X27" s="311"/>
      <c r="Y27" s="311"/>
      <c r="Z27" s="311"/>
      <c r="AA27" s="311"/>
      <c r="AB27" s="311"/>
      <c r="AC27" s="311"/>
      <c r="AD27" s="311"/>
      <c r="AE27" s="311"/>
      <c r="AF27" s="46"/>
      <c r="AG27" s="46"/>
      <c r="AH27" s="46"/>
      <c r="AI27" s="46"/>
      <c r="AJ27" s="46"/>
      <c r="AK27" s="312">
        <f>ROUND(AW51,2)</f>
        <v>0</v>
      </c>
      <c r="AL27" s="311"/>
      <c r="AM27" s="311"/>
      <c r="AN27" s="311"/>
      <c r="AO27" s="311"/>
      <c r="AP27" s="46"/>
      <c r="AQ27" s="48"/>
      <c r="BE27" s="300"/>
    </row>
    <row r="28" spans="2:71" s="2" customFormat="1" ht="14.45" hidden="1" customHeight="1">
      <c r="B28" s="45"/>
      <c r="C28" s="46"/>
      <c r="D28" s="46"/>
      <c r="E28" s="46"/>
      <c r="F28" s="47" t="s">
        <v>47</v>
      </c>
      <c r="G28" s="46"/>
      <c r="H28" s="46"/>
      <c r="I28" s="46"/>
      <c r="J28" s="46"/>
      <c r="K28" s="46"/>
      <c r="L28" s="310">
        <v>0.21</v>
      </c>
      <c r="M28" s="311"/>
      <c r="N28" s="311"/>
      <c r="O28" s="311"/>
      <c r="P28" s="46"/>
      <c r="Q28" s="46"/>
      <c r="R28" s="46"/>
      <c r="S28" s="46"/>
      <c r="T28" s="46"/>
      <c r="U28" s="46"/>
      <c r="V28" s="46"/>
      <c r="W28" s="312">
        <f>ROUND(BB51,2)</f>
        <v>0</v>
      </c>
      <c r="X28" s="311"/>
      <c r="Y28" s="311"/>
      <c r="Z28" s="311"/>
      <c r="AA28" s="311"/>
      <c r="AB28" s="311"/>
      <c r="AC28" s="311"/>
      <c r="AD28" s="311"/>
      <c r="AE28" s="311"/>
      <c r="AF28" s="46"/>
      <c r="AG28" s="46"/>
      <c r="AH28" s="46"/>
      <c r="AI28" s="46"/>
      <c r="AJ28" s="46"/>
      <c r="AK28" s="312">
        <v>0</v>
      </c>
      <c r="AL28" s="311"/>
      <c r="AM28" s="311"/>
      <c r="AN28" s="311"/>
      <c r="AO28" s="311"/>
      <c r="AP28" s="46"/>
      <c r="AQ28" s="48"/>
      <c r="BE28" s="300"/>
    </row>
    <row r="29" spans="2:71" s="2" customFormat="1" ht="14.45" hidden="1" customHeight="1">
      <c r="B29" s="45"/>
      <c r="C29" s="46"/>
      <c r="D29" s="46"/>
      <c r="E29" s="46"/>
      <c r="F29" s="47" t="s">
        <v>48</v>
      </c>
      <c r="G29" s="46"/>
      <c r="H29" s="46"/>
      <c r="I29" s="46"/>
      <c r="J29" s="46"/>
      <c r="K29" s="46"/>
      <c r="L29" s="310">
        <v>0.15</v>
      </c>
      <c r="M29" s="311"/>
      <c r="N29" s="311"/>
      <c r="O29" s="311"/>
      <c r="P29" s="46"/>
      <c r="Q29" s="46"/>
      <c r="R29" s="46"/>
      <c r="S29" s="46"/>
      <c r="T29" s="46"/>
      <c r="U29" s="46"/>
      <c r="V29" s="46"/>
      <c r="W29" s="312">
        <f>ROUND(BC51,2)</f>
        <v>0</v>
      </c>
      <c r="X29" s="311"/>
      <c r="Y29" s="311"/>
      <c r="Z29" s="311"/>
      <c r="AA29" s="311"/>
      <c r="AB29" s="311"/>
      <c r="AC29" s="311"/>
      <c r="AD29" s="311"/>
      <c r="AE29" s="311"/>
      <c r="AF29" s="46"/>
      <c r="AG29" s="46"/>
      <c r="AH29" s="46"/>
      <c r="AI29" s="46"/>
      <c r="AJ29" s="46"/>
      <c r="AK29" s="312">
        <v>0</v>
      </c>
      <c r="AL29" s="311"/>
      <c r="AM29" s="311"/>
      <c r="AN29" s="311"/>
      <c r="AO29" s="311"/>
      <c r="AP29" s="46"/>
      <c r="AQ29" s="48"/>
      <c r="BE29" s="300"/>
    </row>
    <row r="30" spans="2:71" s="2" customFormat="1" ht="14.45" hidden="1" customHeight="1">
      <c r="B30" s="45"/>
      <c r="C30" s="46"/>
      <c r="D30" s="46"/>
      <c r="E30" s="46"/>
      <c r="F30" s="47" t="s">
        <v>49</v>
      </c>
      <c r="G30" s="46"/>
      <c r="H30" s="46"/>
      <c r="I30" s="46"/>
      <c r="J30" s="46"/>
      <c r="K30" s="46"/>
      <c r="L30" s="310">
        <v>0</v>
      </c>
      <c r="M30" s="311"/>
      <c r="N30" s="311"/>
      <c r="O30" s="311"/>
      <c r="P30" s="46"/>
      <c r="Q30" s="46"/>
      <c r="R30" s="46"/>
      <c r="S30" s="46"/>
      <c r="T30" s="46"/>
      <c r="U30" s="46"/>
      <c r="V30" s="46"/>
      <c r="W30" s="312">
        <f>ROUND(BD51,2)</f>
        <v>0</v>
      </c>
      <c r="X30" s="311"/>
      <c r="Y30" s="311"/>
      <c r="Z30" s="311"/>
      <c r="AA30" s="311"/>
      <c r="AB30" s="311"/>
      <c r="AC30" s="311"/>
      <c r="AD30" s="311"/>
      <c r="AE30" s="311"/>
      <c r="AF30" s="46"/>
      <c r="AG30" s="46"/>
      <c r="AH30" s="46"/>
      <c r="AI30" s="46"/>
      <c r="AJ30" s="46"/>
      <c r="AK30" s="312">
        <v>0</v>
      </c>
      <c r="AL30" s="311"/>
      <c r="AM30" s="311"/>
      <c r="AN30" s="311"/>
      <c r="AO30" s="311"/>
      <c r="AP30" s="46"/>
      <c r="AQ30" s="48"/>
      <c r="BE30" s="300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00"/>
    </row>
    <row r="32" spans="2:71" s="1" customFormat="1" ht="25.9" customHeight="1">
      <c r="B32" s="39"/>
      <c r="C32" s="49"/>
      <c r="D32" s="50" t="s">
        <v>50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51</v>
      </c>
      <c r="U32" s="51"/>
      <c r="V32" s="51"/>
      <c r="W32" s="51"/>
      <c r="X32" s="313" t="s">
        <v>52</v>
      </c>
      <c r="Y32" s="314"/>
      <c r="Z32" s="314"/>
      <c r="AA32" s="314"/>
      <c r="AB32" s="314"/>
      <c r="AC32" s="51"/>
      <c r="AD32" s="51"/>
      <c r="AE32" s="51"/>
      <c r="AF32" s="51"/>
      <c r="AG32" s="51"/>
      <c r="AH32" s="51"/>
      <c r="AI32" s="51"/>
      <c r="AJ32" s="51"/>
      <c r="AK32" s="315">
        <f>SUM(AK23:AK30)</f>
        <v>0</v>
      </c>
      <c r="AL32" s="314"/>
      <c r="AM32" s="314"/>
      <c r="AN32" s="314"/>
      <c r="AO32" s="316"/>
      <c r="AP32" s="49"/>
      <c r="AQ32" s="53"/>
      <c r="BE32" s="300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39"/>
    </row>
    <row r="39" spans="2:56" s="1" customFormat="1" ht="36.950000000000003" customHeight="1">
      <c r="B39" s="39"/>
      <c r="C39" s="59" t="s">
        <v>53</v>
      </c>
      <c r="AR39" s="39"/>
    </row>
    <row r="40" spans="2:56" s="1" customFormat="1" ht="6.95" customHeight="1">
      <c r="B40" s="39"/>
      <c r="AR40" s="39"/>
    </row>
    <row r="41" spans="2:56" s="3" customFormat="1" ht="14.45" customHeight="1">
      <c r="B41" s="60"/>
      <c r="C41" s="61" t="s">
        <v>16</v>
      </c>
      <c r="L41" s="3" t="str">
        <f>K5</f>
        <v>ZAP001d</v>
      </c>
      <c r="AR41" s="60"/>
    </row>
    <row r="42" spans="2:56" s="4" customFormat="1" ht="36.950000000000003" customHeight="1">
      <c r="B42" s="62"/>
      <c r="C42" s="63" t="s">
        <v>19</v>
      </c>
      <c r="L42" s="317" t="str">
        <f>K6</f>
        <v>AQUACENTRUM TEPLICE-DĚTSKÝ SVĚT - Zdravotechnika-zařizovací předměty</v>
      </c>
      <c r="M42" s="318"/>
      <c r="N42" s="318"/>
      <c r="O42" s="318"/>
      <c r="P42" s="318"/>
      <c r="Q42" s="318"/>
      <c r="R42" s="318"/>
      <c r="S42" s="318"/>
      <c r="T42" s="318"/>
      <c r="U42" s="318"/>
      <c r="V42" s="318"/>
      <c r="W42" s="318"/>
      <c r="X42" s="318"/>
      <c r="Y42" s="318"/>
      <c r="Z42" s="318"/>
      <c r="AA42" s="318"/>
      <c r="AB42" s="318"/>
      <c r="AC42" s="318"/>
      <c r="AD42" s="318"/>
      <c r="AE42" s="318"/>
      <c r="AF42" s="318"/>
      <c r="AG42" s="318"/>
      <c r="AH42" s="318"/>
      <c r="AI42" s="318"/>
      <c r="AJ42" s="318"/>
      <c r="AK42" s="318"/>
      <c r="AL42" s="318"/>
      <c r="AM42" s="318"/>
      <c r="AN42" s="318"/>
      <c r="AO42" s="318"/>
      <c r="AR42" s="62"/>
    </row>
    <row r="43" spans="2:56" s="1" customFormat="1" ht="6.95" customHeight="1">
      <c r="B43" s="39"/>
      <c r="AR43" s="39"/>
    </row>
    <row r="44" spans="2:56" s="1" customFormat="1">
      <c r="B44" s="39"/>
      <c r="C44" s="61" t="s">
        <v>25</v>
      </c>
      <c r="L44" s="64" t="str">
        <f>IF(K8="","",K8)</f>
        <v>Teplice</v>
      </c>
      <c r="AI44" s="61" t="s">
        <v>27</v>
      </c>
      <c r="AM44" s="319" t="str">
        <f>IF(AN8= "","",AN8)</f>
        <v>27. 2. 2017</v>
      </c>
      <c r="AN44" s="319"/>
      <c r="AR44" s="39"/>
    </row>
    <row r="45" spans="2:56" s="1" customFormat="1" ht="6.95" customHeight="1">
      <c r="B45" s="39"/>
      <c r="AR45" s="39"/>
    </row>
    <row r="46" spans="2:56" s="1" customFormat="1">
      <c r="B46" s="39"/>
      <c r="C46" s="61" t="s">
        <v>29</v>
      </c>
      <c r="L46" s="3" t="str">
        <f>IF(E11= "","",E11)</f>
        <v>AQUACENTRUM Teplice</v>
      </c>
      <c r="AI46" s="61" t="s">
        <v>35</v>
      </c>
      <c r="AM46" s="320" t="str">
        <f>IF(E17="","",E17)</f>
        <v>Iva Zápotocká</v>
      </c>
      <c r="AN46" s="320"/>
      <c r="AO46" s="320"/>
      <c r="AP46" s="320"/>
      <c r="AR46" s="39"/>
      <c r="AS46" s="321" t="s">
        <v>54</v>
      </c>
      <c r="AT46" s="322"/>
      <c r="AU46" s="66"/>
      <c r="AV46" s="66"/>
      <c r="AW46" s="66"/>
      <c r="AX46" s="66"/>
      <c r="AY46" s="66"/>
      <c r="AZ46" s="66"/>
      <c r="BA46" s="66"/>
      <c r="BB46" s="66"/>
      <c r="BC46" s="66"/>
      <c r="BD46" s="67"/>
    </row>
    <row r="47" spans="2:56" s="1" customFormat="1">
      <c r="B47" s="39"/>
      <c r="C47" s="61" t="s">
        <v>33</v>
      </c>
      <c r="L47" s="3" t="str">
        <f>IF(E14= "Vyplň údaj","",E14)</f>
        <v/>
      </c>
      <c r="AR47" s="39"/>
      <c r="AS47" s="323"/>
      <c r="AT47" s="324"/>
      <c r="AU47" s="40"/>
      <c r="AV47" s="40"/>
      <c r="AW47" s="40"/>
      <c r="AX47" s="40"/>
      <c r="AY47" s="40"/>
      <c r="AZ47" s="40"/>
      <c r="BA47" s="40"/>
      <c r="BB47" s="40"/>
      <c r="BC47" s="40"/>
      <c r="BD47" s="68"/>
    </row>
    <row r="48" spans="2:56" s="1" customFormat="1" ht="10.9" customHeight="1">
      <c r="B48" s="39"/>
      <c r="AR48" s="39"/>
      <c r="AS48" s="323"/>
      <c r="AT48" s="324"/>
      <c r="AU48" s="40"/>
      <c r="AV48" s="40"/>
      <c r="AW48" s="40"/>
      <c r="AX48" s="40"/>
      <c r="AY48" s="40"/>
      <c r="AZ48" s="40"/>
      <c r="BA48" s="40"/>
      <c r="BB48" s="40"/>
      <c r="BC48" s="40"/>
      <c r="BD48" s="68"/>
    </row>
    <row r="49" spans="1:91" s="1" customFormat="1" ht="29.25" customHeight="1">
      <c r="B49" s="39"/>
      <c r="C49" s="325" t="s">
        <v>55</v>
      </c>
      <c r="D49" s="326"/>
      <c r="E49" s="326"/>
      <c r="F49" s="326"/>
      <c r="G49" s="326"/>
      <c r="H49" s="69"/>
      <c r="I49" s="327" t="s">
        <v>56</v>
      </c>
      <c r="J49" s="326"/>
      <c r="K49" s="326"/>
      <c r="L49" s="326"/>
      <c r="M49" s="326"/>
      <c r="N49" s="326"/>
      <c r="O49" s="326"/>
      <c r="P49" s="326"/>
      <c r="Q49" s="326"/>
      <c r="R49" s="326"/>
      <c r="S49" s="326"/>
      <c r="T49" s="326"/>
      <c r="U49" s="326"/>
      <c r="V49" s="326"/>
      <c r="W49" s="326"/>
      <c r="X49" s="326"/>
      <c r="Y49" s="326"/>
      <c r="Z49" s="326"/>
      <c r="AA49" s="326"/>
      <c r="AB49" s="326"/>
      <c r="AC49" s="326"/>
      <c r="AD49" s="326"/>
      <c r="AE49" s="326"/>
      <c r="AF49" s="326"/>
      <c r="AG49" s="328" t="s">
        <v>57</v>
      </c>
      <c r="AH49" s="326"/>
      <c r="AI49" s="326"/>
      <c r="AJ49" s="326"/>
      <c r="AK49" s="326"/>
      <c r="AL49" s="326"/>
      <c r="AM49" s="326"/>
      <c r="AN49" s="327" t="s">
        <v>58</v>
      </c>
      <c r="AO49" s="326"/>
      <c r="AP49" s="326"/>
      <c r="AQ49" s="70" t="s">
        <v>59</v>
      </c>
      <c r="AR49" s="39"/>
      <c r="AS49" s="71" t="s">
        <v>60</v>
      </c>
      <c r="AT49" s="72" t="s">
        <v>61</v>
      </c>
      <c r="AU49" s="72" t="s">
        <v>62</v>
      </c>
      <c r="AV49" s="72" t="s">
        <v>63</v>
      </c>
      <c r="AW49" s="72" t="s">
        <v>64</v>
      </c>
      <c r="AX49" s="72" t="s">
        <v>65</v>
      </c>
      <c r="AY49" s="72" t="s">
        <v>66</v>
      </c>
      <c r="AZ49" s="72" t="s">
        <v>67</v>
      </c>
      <c r="BA49" s="72" t="s">
        <v>68</v>
      </c>
      <c r="BB49" s="72" t="s">
        <v>69</v>
      </c>
      <c r="BC49" s="72" t="s">
        <v>70</v>
      </c>
      <c r="BD49" s="73" t="s">
        <v>71</v>
      </c>
    </row>
    <row r="50" spans="1:91" s="1" customFormat="1" ht="10.9" customHeight="1">
      <c r="B50" s="39"/>
      <c r="AR50" s="39"/>
      <c r="AS50" s="74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7"/>
    </row>
    <row r="51" spans="1:91" s="4" customFormat="1" ht="32.450000000000003" customHeight="1">
      <c r="B51" s="62"/>
      <c r="C51" s="75" t="s">
        <v>72</v>
      </c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332">
        <f>ROUND(AG52,2)</f>
        <v>0</v>
      </c>
      <c r="AH51" s="332"/>
      <c r="AI51" s="332"/>
      <c r="AJ51" s="332"/>
      <c r="AK51" s="332"/>
      <c r="AL51" s="332"/>
      <c r="AM51" s="332"/>
      <c r="AN51" s="333">
        <f>SUM(AG51,AT51)</f>
        <v>0</v>
      </c>
      <c r="AO51" s="333"/>
      <c r="AP51" s="333"/>
      <c r="AQ51" s="77" t="s">
        <v>5</v>
      </c>
      <c r="AR51" s="62"/>
      <c r="AS51" s="78">
        <f>ROUND(AS52,2)</f>
        <v>0</v>
      </c>
      <c r="AT51" s="79">
        <f>ROUND(SUM(AV51:AW51),2)</f>
        <v>0</v>
      </c>
      <c r="AU51" s="80">
        <f>ROUND(AU52,5)</f>
        <v>0</v>
      </c>
      <c r="AV51" s="79">
        <f>ROUND(AZ51*L26,2)</f>
        <v>0</v>
      </c>
      <c r="AW51" s="79">
        <f>ROUND(BA51*L27,2)</f>
        <v>0</v>
      </c>
      <c r="AX51" s="79">
        <f>ROUND(BB51*L26,2)</f>
        <v>0</v>
      </c>
      <c r="AY51" s="79">
        <f>ROUND(BC51*L27,2)</f>
        <v>0</v>
      </c>
      <c r="AZ51" s="79">
        <f>ROUND(AZ52,2)</f>
        <v>0</v>
      </c>
      <c r="BA51" s="79">
        <f>ROUND(BA52,2)</f>
        <v>0</v>
      </c>
      <c r="BB51" s="79">
        <f>ROUND(BB52,2)</f>
        <v>0</v>
      </c>
      <c r="BC51" s="79">
        <f>ROUND(BC52,2)</f>
        <v>0</v>
      </c>
      <c r="BD51" s="81">
        <f>ROUND(BD52,2)</f>
        <v>0</v>
      </c>
      <c r="BS51" s="63" t="s">
        <v>73</v>
      </c>
      <c r="BT51" s="63" t="s">
        <v>74</v>
      </c>
      <c r="BU51" s="82" t="s">
        <v>75</v>
      </c>
      <c r="BV51" s="63" t="s">
        <v>76</v>
      </c>
      <c r="BW51" s="63" t="s">
        <v>7</v>
      </c>
      <c r="BX51" s="63" t="s">
        <v>77</v>
      </c>
      <c r="CL51" s="63" t="s">
        <v>5</v>
      </c>
    </row>
    <row r="52" spans="1:91" s="5" customFormat="1" ht="22.5" customHeight="1">
      <c r="A52" s="83" t="s">
        <v>78</v>
      </c>
      <c r="B52" s="84"/>
      <c r="C52" s="85"/>
      <c r="D52" s="331" t="s">
        <v>79</v>
      </c>
      <c r="E52" s="331"/>
      <c r="F52" s="331"/>
      <c r="G52" s="331"/>
      <c r="H52" s="331"/>
      <c r="I52" s="86"/>
      <c r="J52" s="331" t="s">
        <v>80</v>
      </c>
      <c r="K52" s="331"/>
      <c r="L52" s="331"/>
      <c r="M52" s="331"/>
      <c r="N52" s="331"/>
      <c r="O52" s="331"/>
      <c r="P52" s="331"/>
      <c r="Q52" s="331"/>
      <c r="R52" s="331"/>
      <c r="S52" s="331"/>
      <c r="T52" s="331"/>
      <c r="U52" s="331"/>
      <c r="V52" s="331"/>
      <c r="W52" s="331"/>
      <c r="X52" s="331"/>
      <c r="Y52" s="331"/>
      <c r="Z52" s="331"/>
      <c r="AA52" s="331"/>
      <c r="AB52" s="331"/>
      <c r="AC52" s="331"/>
      <c r="AD52" s="331"/>
      <c r="AE52" s="331"/>
      <c r="AF52" s="331"/>
      <c r="AG52" s="329">
        <f>'5 - Zařizovací předměty'!J27</f>
        <v>0</v>
      </c>
      <c r="AH52" s="330"/>
      <c r="AI52" s="330"/>
      <c r="AJ52" s="330"/>
      <c r="AK52" s="330"/>
      <c r="AL52" s="330"/>
      <c r="AM52" s="330"/>
      <c r="AN52" s="329">
        <f>SUM(AG52,AT52)</f>
        <v>0</v>
      </c>
      <c r="AO52" s="330"/>
      <c r="AP52" s="330"/>
      <c r="AQ52" s="87" t="s">
        <v>81</v>
      </c>
      <c r="AR52" s="84"/>
      <c r="AS52" s="88">
        <v>0</v>
      </c>
      <c r="AT52" s="89">
        <f>ROUND(SUM(AV52:AW52),2)</f>
        <v>0</v>
      </c>
      <c r="AU52" s="90">
        <f>'5 - Zařizovací předměty'!P80</f>
        <v>0</v>
      </c>
      <c r="AV52" s="89">
        <f>'5 - Zařizovací předměty'!J30</f>
        <v>0</v>
      </c>
      <c r="AW52" s="89">
        <f>'5 - Zařizovací předměty'!J31</f>
        <v>0</v>
      </c>
      <c r="AX52" s="89">
        <f>'5 - Zařizovací předměty'!J32</f>
        <v>0</v>
      </c>
      <c r="AY52" s="89">
        <f>'5 - Zařizovací předměty'!J33</f>
        <v>0</v>
      </c>
      <c r="AZ52" s="89">
        <f>'5 - Zařizovací předměty'!F30</f>
        <v>0</v>
      </c>
      <c r="BA52" s="89">
        <f>'5 - Zařizovací předměty'!F31</f>
        <v>0</v>
      </c>
      <c r="BB52" s="89">
        <f>'5 - Zařizovací předměty'!F32</f>
        <v>0</v>
      </c>
      <c r="BC52" s="89">
        <f>'5 - Zařizovací předměty'!F33</f>
        <v>0</v>
      </c>
      <c r="BD52" s="91">
        <f>'5 - Zařizovací předměty'!F34</f>
        <v>0</v>
      </c>
      <c r="BT52" s="92" t="s">
        <v>24</v>
      </c>
      <c r="BV52" s="92" t="s">
        <v>76</v>
      </c>
      <c r="BW52" s="92" t="s">
        <v>82</v>
      </c>
      <c r="BX52" s="92" t="s">
        <v>7</v>
      </c>
      <c r="CL52" s="92" t="s">
        <v>83</v>
      </c>
      <c r="CM52" s="92" t="s">
        <v>84</v>
      </c>
    </row>
    <row r="53" spans="1:91" s="1" customFormat="1" ht="30" customHeight="1">
      <c r="B53" s="39"/>
      <c r="AR53" s="39"/>
    </row>
    <row r="54" spans="1:91" s="1" customFormat="1" ht="6.95" customHeight="1">
      <c r="B54" s="54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39"/>
    </row>
  </sheetData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5 - Zařizovací předměty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1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94"/>
      <c r="C1" s="94"/>
      <c r="D1" s="95" t="s">
        <v>1</v>
      </c>
      <c r="E1" s="94"/>
      <c r="F1" s="96" t="s">
        <v>85</v>
      </c>
      <c r="G1" s="343" t="s">
        <v>86</v>
      </c>
      <c r="H1" s="343"/>
      <c r="I1" s="97"/>
      <c r="J1" s="96" t="s">
        <v>87</v>
      </c>
      <c r="K1" s="95" t="s">
        <v>88</v>
      </c>
      <c r="L1" s="96" t="s">
        <v>89</v>
      </c>
      <c r="M1" s="96"/>
      <c r="N1" s="96"/>
      <c r="O1" s="96"/>
      <c r="P1" s="96"/>
      <c r="Q1" s="96"/>
      <c r="R1" s="96"/>
      <c r="S1" s="96"/>
      <c r="T1" s="96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34" t="s">
        <v>8</v>
      </c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22" t="s">
        <v>82</v>
      </c>
    </row>
    <row r="3" spans="1:70" ht="6.95" customHeight="1">
      <c r="B3" s="23"/>
      <c r="C3" s="24"/>
      <c r="D3" s="24"/>
      <c r="E3" s="24"/>
      <c r="F3" s="24"/>
      <c r="G3" s="24"/>
      <c r="H3" s="24"/>
      <c r="I3" s="98"/>
      <c r="J3" s="24"/>
      <c r="K3" s="25"/>
      <c r="AT3" s="22" t="s">
        <v>84</v>
      </c>
    </row>
    <row r="4" spans="1:70" ht="36.950000000000003" customHeight="1">
      <c r="B4" s="26"/>
      <c r="C4" s="27"/>
      <c r="D4" s="28" t="s">
        <v>90</v>
      </c>
      <c r="E4" s="27"/>
      <c r="F4" s="27"/>
      <c r="G4" s="27"/>
      <c r="H4" s="27"/>
      <c r="I4" s="99"/>
      <c r="J4" s="27"/>
      <c r="K4" s="29"/>
      <c r="M4" s="30" t="s">
        <v>13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99"/>
      <c r="J5" s="27"/>
      <c r="K5" s="29"/>
    </row>
    <row r="6" spans="1:70">
      <c r="B6" s="26"/>
      <c r="C6" s="27"/>
      <c r="D6" s="35" t="s">
        <v>19</v>
      </c>
      <c r="E6" s="27"/>
      <c r="F6" s="27"/>
      <c r="G6" s="27"/>
      <c r="H6" s="27"/>
      <c r="I6" s="99"/>
      <c r="J6" s="27"/>
      <c r="K6" s="29"/>
    </row>
    <row r="7" spans="1:70" ht="22.5" customHeight="1">
      <c r="B7" s="26"/>
      <c r="C7" s="27"/>
      <c r="D7" s="27"/>
      <c r="E7" s="336" t="str">
        <f>'Rekapitulace stavby'!K6</f>
        <v>AQUACENTRUM TEPLICE-DĚTSKÝ SVĚT - Zdravotechnika-zařizovací předměty</v>
      </c>
      <c r="F7" s="337"/>
      <c r="G7" s="337"/>
      <c r="H7" s="337"/>
      <c r="I7" s="99"/>
      <c r="J7" s="27"/>
      <c r="K7" s="29"/>
    </row>
    <row r="8" spans="1:70" s="1" customFormat="1">
      <c r="B8" s="39"/>
      <c r="C8" s="40"/>
      <c r="D8" s="35" t="s">
        <v>91</v>
      </c>
      <c r="E8" s="40"/>
      <c r="F8" s="40"/>
      <c r="G8" s="40"/>
      <c r="H8" s="40"/>
      <c r="I8" s="100"/>
      <c r="J8" s="40"/>
      <c r="K8" s="43"/>
    </row>
    <row r="9" spans="1:70" s="1" customFormat="1" ht="36.950000000000003" customHeight="1">
      <c r="B9" s="39"/>
      <c r="C9" s="40"/>
      <c r="D9" s="40"/>
      <c r="E9" s="338" t="s">
        <v>92</v>
      </c>
      <c r="F9" s="339"/>
      <c r="G9" s="339"/>
      <c r="H9" s="339"/>
      <c r="I9" s="100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00"/>
      <c r="J10" s="40"/>
      <c r="K10" s="43"/>
    </row>
    <row r="11" spans="1:70" s="1" customFormat="1" ht="14.45" customHeight="1">
      <c r="B11" s="39"/>
      <c r="C11" s="40"/>
      <c r="D11" s="35" t="s">
        <v>22</v>
      </c>
      <c r="E11" s="40"/>
      <c r="F11" s="33" t="s">
        <v>83</v>
      </c>
      <c r="G11" s="40"/>
      <c r="H11" s="40"/>
      <c r="I11" s="101" t="s">
        <v>23</v>
      </c>
      <c r="J11" s="33" t="s">
        <v>93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01" t="s">
        <v>27</v>
      </c>
      <c r="J12" s="102" t="str">
        <f>'Rekapitulace stavby'!AN8</f>
        <v>27. 2. 2017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0"/>
      <c r="J13" s="40"/>
      <c r="K13" s="43"/>
    </row>
    <row r="14" spans="1:70" s="1" customFormat="1" ht="14.45" customHeight="1">
      <c r="B14" s="39"/>
      <c r="C14" s="40"/>
      <c r="D14" s="35" t="s">
        <v>29</v>
      </c>
      <c r="E14" s="40"/>
      <c r="F14" s="40"/>
      <c r="G14" s="40"/>
      <c r="H14" s="40"/>
      <c r="I14" s="101" t="s">
        <v>30</v>
      </c>
      <c r="J14" s="33" t="s">
        <v>5</v>
      </c>
      <c r="K14" s="43"/>
    </row>
    <row r="15" spans="1:70" s="1" customFormat="1" ht="18" customHeight="1">
      <c r="B15" s="39"/>
      <c r="C15" s="40"/>
      <c r="D15" s="40"/>
      <c r="E15" s="33" t="s">
        <v>31</v>
      </c>
      <c r="F15" s="40"/>
      <c r="G15" s="40"/>
      <c r="H15" s="40"/>
      <c r="I15" s="101" t="s">
        <v>32</v>
      </c>
      <c r="J15" s="33" t="s">
        <v>5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0"/>
      <c r="J16" s="40"/>
      <c r="K16" s="43"/>
    </row>
    <row r="17" spans="2:11" s="1" customFormat="1" ht="14.45" customHeight="1">
      <c r="B17" s="39"/>
      <c r="C17" s="40"/>
      <c r="D17" s="35" t="s">
        <v>33</v>
      </c>
      <c r="E17" s="40"/>
      <c r="F17" s="40"/>
      <c r="G17" s="40"/>
      <c r="H17" s="40"/>
      <c r="I17" s="101" t="s">
        <v>30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01" t="s">
        <v>32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0"/>
      <c r="J19" s="40"/>
      <c r="K19" s="43"/>
    </row>
    <row r="20" spans="2:11" s="1" customFormat="1" ht="14.45" customHeight="1">
      <c r="B20" s="39"/>
      <c r="C20" s="40"/>
      <c r="D20" s="35" t="s">
        <v>35</v>
      </c>
      <c r="E20" s="40"/>
      <c r="F20" s="40"/>
      <c r="G20" s="40"/>
      <c r="H20" s="40"/>
      <c r="I20" s="101" t="s">
        <v>30</v>
      </c>
      <c r="J20" s="33" t="s">
        <v>5</v>
      </c>
      <c r="K20" s="43"/>
    </row>
    <row r="21" spans="2:11" s="1" customFormat="1" ht="18" customHeight="1">
      <c r="B21" s="39"/>
      <c r="C21" s="40"/>
      <c r="D21" s="40"/>
      <c r="E21" s="33" t="s">
        <v>36</v>
      </c>
      <c r="F21" s="40"/>
      <c r="G21" s="40"/>
      <c r="H21" s="40"/>
      <c r="I21" s="101" t="s">
        <v>32</v>
      </c>
      <c r="J21" s="33" t="s">
        <v>5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0"/>
      <c r="J22" s="40"/>
      <c r="K22" s="43"/>
    </row>
    <row r="23" spans="2:11" s="1" customFormat="1" ht="14.45" customHeight="1">
      <c r="B23" s="39"/>
      <c r="C23" s="40"/>
      <c r="D23" s="35" t="s">
        <v>38</v>
      </c>
      <c r="E23" s="40"/>
      <c r="F23" s="40"/>
      <c r="G23" s="40"/>
      <c r="H23" s="40"/>
      <c r="I23" s="100"/>
      <c r="J23" s="40"/>
      <c r="K23" s="43"/>
    </row>
    <row r="24" spans="2:11" s="6" customFormat="1" ht="48.75" customHeight="1">
      <c r="B24" s="103"/>
      <c r="C24" s="104"/>
      <c r="D24" s="104"/>
      <c r="E24" s="306" t="s">
        <v>39</v>
      </c>
      <c r="F24" s="306"/>
      <c r="G24" s="306"/>
      <c r="H24" s="306"/>
      <c r="I24" s="105"/>
      <c r="J24" s="104"/>
      <c r="K24" s="106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0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07"/>
      <c r="J26" s="66"/>
      <c r="K26" s="108"/>
    </row>
    <row r="27" spans="2:11" s="1" customFormat="1" ht="25.35" customHeight="1">
      <c r="B27" s="39"/>
      <c r="C27" s="40"/>
      <c r="D27" s="109" t="s">
        <v>40</v>
      </c>
      <c r="E27" s="40"/>
      <c r="F27" s="40"/>
      <c r="G27" s="40"/>
      <c r="H27" s="40"/>
      <c r="I27" s="100"/>
      <c r="J27" s="110">
        <f>ROUND(J80,2)</f>
        <v>0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07"/>
      <c r="J28" s="66"/>
      <c r="K28" s="108"/>
    </row>
    <row r="29" spans="2:11" s="1" customFormat="1" ht="14.45" customHeight="1">
      <c r="B29" s="39"/>
      <c r="C29" s="40"/>
      <c r="D29" s="40"/>
      <c r="E29" s="40"/>
      <c r="F29" s="44" t="s">
        <v>42</v>
      </c>
      <c r="G29" s="40"/>
      <c r="H29" s="40"/>
      <c r="I29" s="111" t="s">
        <v>41</v>
      </c>
      <c r="J29" s="44" t="s">
        <v>43</v>
      </c>
      <c r="K29" s="43"/>
    </row>
    <row r="30" spans="2:11" s="1" customFormat="1" ht="14.45" customHeight="1">
      <c r="B30" s="39"/>
      <c r="C30" s="40"/>
      <c r="D30" s="47" t="s">
        <v>44</v>
      </c>
      <c r="E30" s="47" t="s">
        <v>45</v>
      </c>
      <c r="F30" s="112">
        <f>ROUND(SUM(BE80:BE216), 2)</f>
        <v>0</v>
      </c>
      <c r="G30" s="40"/>
      <c r="H30" s="40"/>
      <c r="I30" s="113">
        <v>0.21</v>
      </c>
      <c r="J30" s="112">
        <f>ROUND(ROUND((SUM(BE80:BE216)),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46</v>
      </c>
      <c r="F31" s="112">
        <f>ROUND(SUM(BF80:BF216), 2)</f>
        <v>0</v>
      </c>
      <c r="G31" s="40"/>
      <c r="H31" s="40"/>
      <c r="I31" s="113">
        <v>0.15</v>
      </c>
      <c r="J31" s="112">
        <f>ROUND(ROUND((SUM(BF80:BF216)),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47</v>
      </c>
      <c r="F32" s="112">
        <f>ROUND(SUM(BG80:BG216), 2)</f>
        <v>0</v>
      </c>
      <c r="G32" s="40"/>
      <c r="H32" s="40"/>
      <c r="I32" s="113">
        <v>0.21</v>
      </c>
      <c r="J32" s="112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48</v>
      </c>
      <c r="F33" s="112">
        <f>ROUND(SUM(BH80:BH216), 2)</f>
        <v>0</v>
      </c>
      <c r="G33" s="40"/>
      <c r="H33" s="40"/>
      <c r="I33" s="113">
        <v>0.15</v>
      </c>
      <c r="J33" s="112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12">
        <f>ROUND(SUM(BI80:BI216), 2)</f>
        <v>0</v>
      </c>
      <c r="G34" s="40"/>
      <c r="H34" s="40"/>
      <c r="I34" s="113">
        <v>0</v>
      </c>
      <c r="J34" s="112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0"/>
      <c r="J35" s="40"/>
      <c r="K35" s="43"/>
    </row>
    <row r="36" spans="2:11" s="1" customFormat="1" ht="25.35" customHeight="1">
      <c r="B36" s="39"/>
      <c r="C36" s="114"/>
      <c r="D36" s="115" t="s">
        <v>50</v>
      </c>
      <c r="E36" s="69"/>
      <c r="F36" s="69"/>
      <c r="G36" s="116" t="s">
        <v>51</v>
      </c>
      <c r="H36" s="117" t="s">
        <v>52</v>
      </c>
      <c r="I36" s="118"/>
      <c r="J36" s="119">
        <f>SUM(J27:J34)</f>
        <v>0</v>
      </c>
      <c r="K36" s="120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1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2"/>
      <c r="J41" s="58"/>
      <c r="K41" s="123"/>
    </row>
    <row r="42" spans="2:11" s="1" customFormat="1" ht="36.950000000000003" customHeight="1">
      <c r="B42" s="39"/>
      <c r="C42" s="28" t="s">
        <v>94</v>
      </c>
      <c r="D42" s="40"/>
      <c r="E42" s="40"/>
      <c r="F42" s="40"/>
      <c r="G42" s="40"/>
      <c r="H42" s="40"/>
      <c r="I42" s="100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0"/>
      <c r="J43" s="40"/>
      <c r="K43" s="43"/>
    </row>
    <row r="44" spans="2:11" s="1" customFormat="1" ht="14.45" customHeight="1">
      <c r="B44" s="39"/>
      <c r="C44" s="35" t="s">
        <v>19</v>
      </c>
      <c r="D44" s="40"/>
      <c r="E44" s="40"/>
      <c r="F44" s="40"/>
      <c r="G44" s="40"/>
      <c r="H44" s="40"/>
      <c r="I44" s="100"/>
      <c r="J44" s="40"/>
      <c r="K44" s="43"/>
    </row>
    <row r="45" spans="2:11" s="1" customFormat="1" ht="22.5" customHeight="1">
      <c r="B45" s="39"/>
      <c r="C45" s="40"/>
      <c r="D45" s="40"/>
      <c r="E45" s="336" t="str">
        <f>E7</f>
        <v>AQUACENTRUM TEPLICE-DĚTSKÝ SVĚT - Zdravotechnika-zařizovací předměty</v>
      </c>
      <c r="F45" s="337"/>
      <c r="G45" s="337"/>
      <c r="H45" s="337"/>
      <c r="I45" s="100"/>
      <c r="J45" s="40"/>
      <c r="K45" s="43"/>
    </row>
    <row r="46" spans="2:11" s="1" customFormat="1" ht="14.45" customHeight="1">
      <c r="B46" s="39"/>
      <c r="C46" s="35" t="s">
        <v>91</v>
      </c>
      <c r="D46" s="40"/>
      <c r="E46" s="40"/>
      <c r="F46" s="40"/>
      <c r="G46" s="40"/>
      <c r="H46" s="40"/>
      <c r="I46" s="100"/>
      <c r="J46" s="40"/>
      <c r="K46" s="43"/>
    </row>
    <row r="47" spans="2:11" s="1" customFormat="1" ht="23.25" customHeight="1">
      <c r="B47" s="39"/>
      <c r="C47" s="40"/>
      <c r="D47" s="40"/>
      <c r="E47" s="338" t="str">
        <f>E9</f>
        <v>5 - Zařizovací předměty</v>
      </c>
      <c r="F47" s="339"/>
      <c r="G47" s="339"/>
      <c r="H47" s="339"/>
      <c r="I47" s="100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0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>Teplice</v>
      </c>
      <c r="G49" s="40"/>
      <c r="H49" s="40"/>
      <c r="I49" s="101" t="s">
        <v>27</v>
      </c>
      <c r="J49" s="102" t="str">
        <f>IF(J12="","",J12)</f>
        <v>27. 2. 2017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0"/>
      <c r="J50" s="40"/>
      <c r="K50" s="43"/>
    </row>
    <row r="51" spans="2:47" s="1" customFormat="1">
      <c r="B51" s="39"/>
      <c r="C51" s="35" t="s">
        <v>29</v>
      </c>
      <c r="D51" s="40"/>
      <c r="E51" s="40"/>
      <c r="F51" s="33" t="str">
        <f>E15</f>
        <v>AQUACENTRUM Teplice</v>
      </c>
      <c r="G51" s="40"/>
      <c r="H51" s="40"/>
      <c r="I51" s="101" t="s">
        <v>35</v>
      </c>
      <c r="J51" s="33" t="str">
        <f>E21</f>
        <v>Iva Zápotocká</v>
      </c>
      <c r="K51" s="43"/>
    </row>
    <row r="52" spans="2:47" s="1" customFormat="1" ht="14.45" customHeight="1">
      <c r="B52" s="39"/>
      <c r="C52" s="35" t="s">
        <v>33</v>
      </c>
      <c r="D52" s="40"/>
      <c r="E52" s="40"/>
      <c r="F52" s="33" t="str">
        <f>IF(E18="","",E18)</f>
        <v/>
      </c>
      <c r="G52" s="40"/>
      <c r="H52" s="40"/>
      <c r="I52" s="100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0"/>
      <c r="J53" s="40"/>
      <c r="K53" s="43"/>
    </row>
    <row r="54" spans="2:47" s="1" customFormat="1" ht="29.25" customHeight="1">
      <c r="B54" s="39"/>
      <c r="C54" s="124" t="s">
        <v>95</v>
      </c>
      <c r="D54" s="114"/>
      <c r="E54" s="114"/>
      <c r="F54" s="114"/>
      <c r="G54" s="114"/>
      <c r="H54" s="114"/>
      <c r="I54" s="125"/>
      <c r="J54" s="126" t="s">
        <v>96</v>
      </c>
      <c r="K54" s="127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0"/>
      <c r="J55" s="40"/>
      <c r="K55" s="43"/>
    </row>
    <row r="56" spans="2:47" s="1" customFormat="1" ht="29.25" customHeight="1">
      <c r="B56" s="39"/>
      <c r="C56" s="128" t="s">
        <v>97</v>
      </c>
      <c r="D56" s="40"/>
      <c r="E56" s="40"/>
      <c r="F56" s="40"/>
      <c r="G56" s="40"/>
      <c r="H56" s="40"/>
      <c r="I56" s="100"/>
      <c r="J56" s="110">
        <f>J80</f>
        <v>0</v>
      </c>
      <c r="K56" s="43"/>
      <c r="AU56" s="22" t="s">
        <v>98</v>
      </c>
    </row>
    <row r="57" spans="2:47" s="7" customFormat="1" ht="24.95" customHeight="1">
      <c r="B57" s="129"/>
      <c r="C57" s="130"/>
      <c r="D57" s="131" t="s">
        <v>99</v>
      </c>
      <c r="E57" s="132"/>
      <c r="F57" s="132"/>
      <c r="G57" s="132"/>
      <c r="H57" s="132"/>
      <c r="I57" s="133"/>
      <c r="J57" s="134">
        <f>J81</f>
        <v>0</v>
      </c>
      <c r="K57" s="135"/>
    </row>
    <row r="58" spans="2:47" s="8" customFormat="1" ht="19.899999999999999" customHeight="1">
      <c r="B58" s="136"/>
      <c r="C58" s="137"/>
      <c r="D58" s="138" t="s">
        <v>100</v>
      </c>
      <c r="E58" s="139"/>
      <c r="F58" s="139"/>
      <c r="G58" s="139"/>
      <c r="H58" s="139"/>
      <c r="I58" s="140"/>
      <c r="J58" s="141">
        <f>J82</f>
        <v>0</v>
      </c>
      <c r="K58" s="142"/>
    </row>
    <row r="59" spans="2:47" s="7" customFormat="1" ht="24.95" customHeight="1">
      <c r="B59" s="129"/>
      <c r="C59" s="130"/>
      <c r="D59" s="131" t="s">
        <v>101</v>
      </c>
      <c r="E59" s="132"/>
      <c r="F59" s="132"/>
      <c r="G59" s="132"/>
      <c r="H59" s="132"/>
      <c r="I59" s="133"/>
      <c r="J59" s="134">
        <f>J92</f>
        <v>0</v>
      </c>
      <c r="K59" s="135"/>
    </row>
    <row r="60" spans="2:47" s="8" customFormat="1" ht="19.899999999999999" customHeight="1">
      <c r="B60" s="136"/>
      <c r="C60" s="137"/>
      <c r="D60" s="138" t="s">
        <v>102</v>
      </c>
      <c r="E60" s="139"/>
      <c r="F60" s="139"/>
      <c r="G60" s="139"/>
      <c r="H60" s="139"/>
      <c r="I60" s="140"/>
      <c r="J60" s="141">
        <f>J93</f>
        <v>0</v>
      </c>
      <c r="K60" s="142"/>
    </row>
    <row r="61" spans="2:47" s="1" customFormat="1" ht="21.75" customHeight="1">
      <c r="B61" s="39"/>
      <c r="C61" s="40"/>
      <c r="D61" s="40"/>
      <c r="E61" s="40"/>
      <c r="F61" s="40"/>
      <c r="G61" s="40"/>
      <c r="H61" s="40"/>
      <c r="I61" s="100"/>
      <c r="J61" s="40"/>
      <c r="K61" s="43"/>
    </row>
    <row r="62" spans="2:47" s="1" customFormat="1" ht="6.95" customHeight="1">
      <c r="B62" s="54"/>
      <c r="C62" s="55"/>
      <c r="D62" s="55"/>
      <c r="E62" s="55"/>
      <c r="F62" s="55"/>
      <c r="G62" s="55"/>
      <c r="H62" s="55"/>
      <c r="I62" s="121"/>
      <c r="J62" s="55"/>
      <c r="K62" s="56"/>
    </row>
    <row r="66" spans="2:63" s="1" customFormat="1" ht="6.95" customHeight="1">
      <c r="B66" s="57"/>
      <c r="C66" s="58"/>
      <c r="D66" s="58"/>
      <c r="E66" s="58"/>
      <c r="F66" s="58"/>
      <c r="G66" s="58"/>
      <c r="H66" s="58"/>
      <c r="I66" s="122"/>
      <c r="J66" s="58"/>
      <c r="K66" s="58"/>
      <c r="L66" s="39"/>
    </row>
    <row r="67" spans="2:63" s="1" customFormat="1" ht="36.950000000000003" customHeight="1">
      <c r="B67" s="39"/>
      <c r="C67" s="59" t="s">
        <v>103</v>
      </c>
      <c r="L67" s="39"/>
    </row>
    <row r="68" spans="2:63" s="1" customFormat="1" ht="6.95" customHeight="1">
      <c r="B68" s="39"/>
      <c r="L68" s="39"/>
    </row>
    <row r="69" spans="2:63" s="1" customFormat="1" ht="14.45" customHeight="1">
      <c r="B69" s="39"/>
      <c r="C69" s="61" t="s">
        <v>19</v>
      </c>
      <c r="L69" s="39"/>
    </row>
    <row r="70" spans="2:63" s="1" customFormat="1" ht="22.5" customHeight="1">
      <c r="B70" s="39"/>
      <c r="E70" s="340" t="str">
        <f>E7</f>
        <v>AQUACENTRUM TEPLICE-DĚTSKÝ SVĚT - Zdravotechnika-zařizovací předměty</v>
      </c>
      <c r="F70" s="341"/>
      <c r="G70" s="341"/>
      <c r="H70" s="341"/>
      <c r="L70" s="39"/>
    </row>
    <row r="71" spans="2:63" s="1" customFormat="1" ht="14.45" customHeight="1">
      <c r="B71" s="39"/>
      <c r="C71" s="61" t="s">
        <v>91</v>
      </c>
      <c r="L71" s="39"/>
    </row>
    <row r="72" spans="2:63" s="1" customFormat="1" ht="23.25" customHeight="1">
      <c r="B72" s="39"/>
      <c r="E72" s="317" t="str">
        <f>E9</f>
        <v>5 - Zařizovací předměty</v>
      </c>
      <c r="F72" s="342"/>
      <c r="G72" s="342"/>
      <c r="H72" s="342"/>
      <c r="L72" s="39"/>
    </row>
    <row r="73" spans="2:63" s="1" customFormat="1" ht="6.95" customHeight="1">
      <c r="B73" s="39"/>
      <c r="L73" s="39"/>
    </row>
    <row r="74" spans="2:63" s="1" customFormat="1" ht="18" customHeight="1">
      <c r="B74" s="39"/>
      <c r="C74" s="61" t="s">
        <v>25</v>
      </c>
      <c r="F74" s="143" t="str">
        <f>F12</f>
        <v>Teplice</v>
      </c>
      <c r="I74" s="144" t="s">
        <v>27</v>
      </c>
      <c r="J74" s="65" t="str">
        <f>IF(J12="","",J12)</f>
        <v>27. 2. 2017</v>
      </c>
      <c r="L74" s="39"/>
    </row>
    <row r="75" spans="2:63" s="1" customFormat="1" ht="6.95" customHeight="1">
      <c r="B75" s="39"/>
      <c r="L75" s="39"/>
    </row>
    <row r="76" spans="2:63" s="1" customFormat="1">
      <c r="B76" s="39"/>
      <c r="C76" s="61" t="s">
        <v>29</v>
      </c>
      <c r="F76" s="143" t="str">
        <f>E15</f>
        <v>AQUACENTRUM Teplice</v>
      </c>
      <c r="I76" s="144" t="s">
        <v>35</v>
      </c>
      <c r="J76" s="143" t="str">
        <f>E21</f>
        <v>Iva Zápotocká</v>
      </c>
      <c r="L76" s="39"/>
    </row>
    <row r="77" spans="2:63" s="1" customFormat="1" ht="14.45" customHeight="1">
      <c r="B77" s="39"/>
      <c r="C77" s="61" t="s">
        <v>33</v>
      </c>
      <c r="F77" s="143" t="str">
        <f>IF(E18="","",E18)</f>
        <v/>
      </c>
      <c r="L77" s="39"/>
    </row>
    <row r="78" spans="2:63" s="1" customFormat="1" ht="10.35" customHeight="1">
      <c r="B78" s="39"/>
      <c r="L78" s="39"/>
    </row>
    <row r="79" spans="2:63" s="9" customFormat="1" ht="29.25" customHeight="1">
      <c r="B79" s="145"/>
      <c r="C79" s="146" t="s">
        <v>104</v>
      </c>
      <c r="D79" s="147" t="s">
        <v>59</v>
      </c>
      <c r="E79" s="147" t="s">
        <v>55</v>
      </c>
      <c r="F79" s="147" t="s">
        <v>105</v>
      </c>
      <c r="G79" s="147" t="s">
        <v>106</v>
      </c>
      <c r="H79" s="147" t="s">
        <v>107</v>
      </c>
      <c r="I79" s="148" t="s">
        <v>108</v>
      </c>
      <c r="J79" s="147" t="s">
        <v>96</v>
      </c>
      <c r="K79" s="149" t="s">
        <v>109</v>
      </c>
      <c r="L79" s="145"/>
      <c r="M79" s="71" t="s">
        <v>110</v>
      </c>
      <c r="N79" s="72" t="s">
        <v>44</v>
      </c>
      <c r="O79" s="72" t="s">
        <v>111</v>
      </c>
      <c r="P79" s="72" t="s">
        <v>112</v>
      </c>
      <c r="Q79" s="72" t="s">
        <v>113</v>
      </c>
      <c r="R79" s="72" t="s">
        <v>114</v>
      </c>
      <c r="S79" s="72" t="s">
        <v>115</v>
      </c>
      <c r="T79" s="73" t="s">
        <v>116</v>
      </c>
    </row>
    <row r="80" spans="2:63" s="1" customFormat="1" ht="29.25" customHeight="1">
      <c r="B80" s="39"/>
      <c r="C80" s="75" t="s">
        <v>97</v>
      </c>
      <c r="J80" s="150">
        <f>BK80</f>
        <v>0</v>
      </c>
      <c r="L80" s="39"/>
      <c r="M80" s="74"/>
      <c r="N80" s="66"/>
      <c r="O80" s="66"/>
      <c r="P80" s="151">
        <f>P81+P92</f>
        <v>0</v>
      </c>
      <c r="Q80" s="66"/>
      <c r="R80" s="151">
        <f>R81+R92</f>
        <v>1.6686400000000003</v>
      </c>
      <c r="S80" s="66"/>
      <c r="T80" s="152">
        <f>T81+T92</f>
        <v>0.49467</v>
      </c>
      <c r="AT80" s="22" t="s">
        <v>73</v>
      </c>
      <c r="AU80" s="22" t="s">
        <v>98</v>
      </c>
      <c r="BK80" s="153">
        <f>BK81+BK92</f>
        <v>0</v>
      </c>
    </row>
    <row r="81" spans="2:65" s="10" customFormat="1" ht="37.35" customHeight="1">
      <c r="B81" s="154"/>
      <c r="D81" s="155" t="s">
        <v>73</v>
      </c>
      <c r="E81" s="156" t="s">
        <v>117</v>
      </c>
      <c r="F81" s="156" t="s">
        <v>118</v>
      </c>
      <c r="I81" s="157"/>
      <c r="J81" s="158">
        <f>BK81</f>
        <v>0</v>
      </c>
      <c r="L81" s="154"/>
      <c r="M81" s="159"/>
      <c r="N81" s="160"/>
      <c r="O81" s="160"/>
      <c r="P81" s="161">
        <f>P82</f>
        <v>0</v>
      </c>
      <c r="Q81" s="160"/>
      <c r="R81" s="161">
        <f>R82</f>
        <v>0</v>
      </c>
      <c r="S81" s="160"/>
      <c r="T81" s="162">
        <f>T82</f>
        <v>0</v>
      </c>
      <c r="AR81" s="155" t="s">
        <v>24</v>
      </c>
      <c r="AT81" s="163" t="s">
        <v>73</v>
      </c>
      <c r="AU81" s="163" t="s">
        <v>74</v>
      </c>
      <c r="AY81" s="155" t="s">
        <v>119</v>
      </c>
      <c r="BK81" s="164">
        <f>BK82</f>
        <v>0</v>
      </c>
    </row>
    <row r="82" spans="2:65" s="10" customFormat="1" ht="19.899999999999999" customHeight="1">
      <c r="B82" s="154"/>
      <c r="D82" s="165" t="s">
        <v>73</v>
      </c>
      <c r="E82" s="166" t="s">
        <v>120</v>
      </c>
      <c r="F82" s="166" t="s">
        <v>121</v>
      </c>
      <c r="I82" s="157"/>
      <c r="J82" s="167">
        <f>BK82</f>
        <v>0</v>
      </c>
      <c r="L82" s="154"/>
      <c r="M82" s="159"/>
      <c r="N82" s="160"/>
      <c r="O82" s="160"/>
      <c r="P82" s="161">
        <f>SUM(P83:P91)</f>
        <v>0</v>
      </c>
      <c r="Q82" s="160"/>
      <c r="R82" s="161">
        <f>SUM(R83:R91)</f>
        <v>0</v>
      </c>
      <c r="S82" s="160"/>
      <c r="T82" s="162">
        <f>SUM(T83:T91)</f>
        <v>0</v>
      </c>
      <c r="AR82" s="155" t="s">
        <v>24</v>
      </c>
      <c r="AT82" s="163" t="s">
        <v>73</v>
      </c>
      <c r="AU82" s="163" t="s">
        <v>24</v>
      </c>
      <c r="AY82" s="155" t="s">
        <v>119</v>
      </c>
      <c r="BK82" s="164">
        <f>SUM(BK83:BK91)</f>
        <v>0</v>
      </c>
    </row>
    <row r="83" spans="2:65" s="1" customFormat="1" ht="22.5" customHeight="1">
      <c r="B83" s="168"/>
      <c r="C83" s="169" t="s">
        <v>24</v>
      </c>
      <c r="D83" s="169" t="s">
        <v>122</v>
      </c>
      <c r="E83" s="170" t="s">
        <v>123</v>
      </c>
      <c r="F83" s="171" t="s">
        <v>124</v>
      </c>
      <c r="G83" s="172" t="s">
        <v>125</v>
      </c>
      <c r="H83" s="173">
        <v>0.495</v>
      </c>
      <c r="I83" s="174"/>
      <c r="J83" s="175">
        <f>ROUND(I83*H83,2)</f>
        <v>0</v>
      </c>
      <c r="K83" s="171" t="s">
        <v>126</v>
      </c>
      <c r="L83" s="39"/>
      <c r="M83" s="176" t="s">
        <v>5</v>
      </c>
      <c r="N83" s="177" t="s">
        <v>45</v>
      </c>
      <c r="O83" s="40"/>
      <c r="P83" s="178">
        <f>O83*H83</f>
        <v>0</v>
      </c>
      <c r="Q83" s="178">
        <v>0</v>
      </c>
      <c r="R83" s="178">
        <f>Q83*H83</f>
        <v>0</v>
      </c>
      <c r="S83" s="178">
        <v>0</v>
      </c>
      <c r="T83" s="179">
        <f>S83*H83</f>
        <v>0</v>
      </c>
      <c r="AR83" s="22" t="s">
        <v>127</v>
      </c>
      <c r="AT83" s="22" t="s">
        <v>122</v>
      </c>
      <c r="AU83" s="22" t="s">
        <v>84</v>
      </c>
      <c r="AY83" s="22" t="s">
        <v>119</v>
      </c>
      <c r="BE83" s="180">
        <f>IF(N83="základní",J83,0)</f>
        <v>0</v>
      </c>
      <c r="BF83" s="180">
        <f>IF(N83="snížená",J83,0)</f>
        <v>0</v>
      </c>
      <c r="BG83" s="180">
        <f>IF(N83="zákl. přenesená",J83,0)</f>
        <v>0</v>
      </c>
      <c r="BH83" s="180">
        <f>IF(N83="sníž. přenesená",J83,0)</f>
        <v>0</v>
      </c>
      <c r="BI83" s="180">
        <f>IF(N83="nulová",J83,0)</f>
        <v>0</v>
      </c>
      <c r="BJ83" s="22" t="s">
        <v>24</v>
      </c>
      <c r="BK83" s="180">
        <f>ROUND(I83*H83,2)</f>
        <v>0</v>
      </c>
      <c r="BL83" s="22" t="s">
        <v>127</v>
      </c>
      <c r="BM83" s="22" t="s">
        <v>128</v>
      </c>
    </row>
    <row r="84" spans="2:65" s="1" customFormat="1" ht="27">
      <c r="B84" s="39"/>
      <c r="D84" s="181" t="s">
        <v>129</v>
      </c>
      <c r="F84" s="182" t="s">
        <v>130</v>
      </c>
      <c r="I84" s="183"/>
      <c r="L84" s="39"/>
      <c r="M84" s="184"/>
      <c r="N84" s="40"/>
      <c r="O84" s="40"/>
      <c r="P84" s="40"/>
      <c r="Q84" s="40"/>
      <c r="R84" s="40"/>
      <c r="S84" s="40"/>
      <c r="T84" s="68"/>
      <c r="AT84" s="22" t="s">
        <v>129</v>
      </c>
      <c r="AU84" s="22" t="s">
        <v>84</v>
      </c>
    </row>
    <row r="85" spans="2:65" s="1" customFormat="1" ht="22.5" customHeight="1">
      <c r="B85" s="168"/>
      <c r="C85" s="169" t="s">
        <v>84</v>
      </c>
      <c r="D85" s="169" t="s">
        <v>122</v>
      </c>
      <c r="E85" s="170" t="s">
        <v>131</v>
      </c>
      <c r="F85" s="171" t="s">
        <v>132</v>
      </c>
      <c r="G85" s="172" t="s">
        <v>125</v>
      </c>
      <c r="H85" s="173">
        <v>6.93</v>
      </c>
      <c r="I85" s="174"/>
      <c r="J85" s="175">
        <f>ROUND(I85*H85,2)</f>
        <v>0</v>
      </c>
      <c r="K85" s="171" t="s">
        <v>126</v>
      </c>
      <c r="L85" s="39"/>
      <c r="M85" s="176" t="s">
        <v>5</v>
      </c>
      <c r="N85" s="177" t="s">
        <v>45</v>
      </c>
      <c r="O85" s="40"/>
      <c r="P85" s="178">
        <f>O85*H85</f>
        <v>0</v>
      </c>
      <c r="Q85" s="178">
        <v>0</v>
      </c>
      <c r="R85" s="178">
        <f>Q85*H85</f>
        <v>0</v>
      </c>
      <c r="S85" s="178">
        <v>0</v>
      </c>
      <c r="T85" s="179">
        <f>S85*H85</f>
        <v>0</v>
      </c>
      <c r="AR85" s="22" t="s">
        <v>127</v>
      </c>
      <c r="AT85" s="22" t="s">
        <v>122</v>
      </c>
      <c r="AU85" s="22" t="s">
        <v>84</v>
      </c>
      <c r="AY85" s="22" t="s">
        <v>119</v>
      </c>
      <c r="BE85" s="180">
        <f>IF(N85="základní",J85,0)</f>
        <v>0</v>
      </c>
      <c r="BF85" s="180">
        <f>IF(N85="snížená",J85,0)</f>
        <v>0</v>
      </c>
      <c r="BG85" s="180">
        <f>IF(N85="zákl. přenesená",J85,0)</f>
        <v>0</v>
      </c>
      <c r="BH85" s="180">
        <f>IF(N85="sníž. přenesená",J85,0)</f>
        <v>0</v>
      </c>
      <c r="BI85" s="180">
        <f>IF(N85="nulová",J85,0)</f>
        <v>0</v>
      </c>
      <c r="BJ85" s="22" t="s">
        <v>24</v>
      </c>
      <c r="BK85" s="180">
        <f>ROUND(I85*H85,2)</f>
        <v>0</v>
      </c>
      <c r="BL85" s="22" t="s">
        <v>127</v>
      </c>
      <c r="BM85" s="22" t="s">
        <v>133</v>
      </c>
    </row>
    <row r="86" spans="2:65" s="1" customFormat="1" ht="27">
      <c r="B86" s="39"/>
      <c r="D86" s="185" t="s">
        <v>129</v>
      </c>
      <c r="F86" s="186" t="s">
        <v>134</v>
      </c>
      <c r="I86" s="183"/>
      <c r="L86" s="39"/>
      <c r="M86" s="184"/>
      <c r="N86" s="40"/>
      <c r="O86" s="40"/>
      <c r="P86" s="40"/>
      <c r="Q86" s="40"/>
      <c r="R86" s="40"/>
      <c r="S86" s="40"/>
      <c r="T86" s="68"/>
      <c r="AT86" s="22" t="s">
        <v>129</v>
      </c>
      <c r="AU86" s="22" t="s">
        <v>84</v>
      </c>
    </row>
    <row r="87" spans="2:65" s="11" customFormat="1" ht="13.5">
      <c r="B87" s="187"/>
      <c r="D87" s="181" t="s">
        <v>135</v>
      </c>
      <c r="F87" s="188" t="s">
        <v>136</v>
      </c>
      <c r="H87" s="189">
        <v>6.93</v>
      </c>
      <c r="I87" s="190"/>
      <c r="L87" s="187"/>
      <c r="M87" s="191"/>
      <c r="N87" s="192"/>
      <c r="O87" s="192"/>
      <c r="P87" s="192"/>
      <c r="Q87" s="192"/>
      <c r="R87" s="192"/>
      <c r="S87" s="192"/>
      <c r="T87" s="193"/>
      <c r="AT87" s="194" t="s">
        <v>135</v>
      </c>
      <c r="AU87" s="194" t="s">
        <v>84</v>
      </c>
      <c r="AV87" s="11" t="s">
        <v>84</v>
      </c>
      <c r="AW87" s="11" t="s">
        <v>6</v>
      </c>
      <c r="AX87" s="11" t="s">
        <v>24</v>
      </c>
      <c r="AY87" s="194" t="s">
        <v>119</v>
      </c>
    </row>
    <row r="88" spans="2:65" s="1" customFormat="1" ht="31.5" customHeight="1">
      <c r="B88" s="168"/>
      <c r="C88" s="169" t="s">
        <v>137</v>
      </c>
      <c r="D88" s="169" t="s">
        <v>122</v>
      </c>
      <c r="E88" s="170" t="s">
        <v>138</v>
      </c>
      <c r="F88" s="171" t="s">
        <v>139</v>
      </c>
      <c r="G88" s="172" t="s">
        <v>125</v>
      </c>
      <c r="H88" s="173">
        <v>0.495</v>
      </c>
      <c r="I88" s="174"/>
      <c r="J88" s="175">
        <f>ROUND(I88*H88,2)</f>
        <v>0</v>
      </c>
      <c r="K88" s="171" t="s">
        <v>126</v>
      </c>
      <c r="L88" s="39"/>
      <c r="M88" s="176" t="s">
        <v>5</v>
      </c>
      <c r="N88" s="177" t="s">
        <v>45</v>
      </c>
      <c r="O88" s="40"/>
      <c r="P88" s="178">
        <f>O88*H88</f>
        <v>0</v>
      </c>
      <c r="Q88" s="178">
        <v>0</v>
      </c>
      <c r="R88" s="178">
        <f>Q88*H88</f>
        <v>0</v>
      </c>
      <c r="S88" s="178">
        <v>0</v>
      </c>
      <c r="T88" s="179">
        <f>S88*H88</f>
        <v>0</v>
      </c>
      <c r="AR88" s="22" t="s">
        <v>127</v>
      </c>
      <c r="AT88" s="22" t="s">
        <v>122</v>
      </c>
      <c r="AU88" s="22" t="s">
        <v>84</v>
      </c>
      <c r="AY88" s="22" t="s">
        <v>119</v>
      </c>
      <c r="BE88" s="180">
        <f>IF(N88="základní",J88,0)</f>
        <v>0</v>
      </c>
      <c r="BF88" s="180">
        <f>IF(N88="snížená",J88,0)</f>
        <v>0</v>
      </c>
      <c r="BG88" s="180">
        <f>IF(N88="zákl. přenesená",J88,0)</f>
        <v>0</v>
      </c>
      <c r="BH88" s="180">
        <f>IF(N88="sníž. přenesená",J88,0)</f>
        <v>0</v>
      </c>
      <c r="BI88" s="180">
        <f>IF(N88="nulová",J88,0)</f>
        <v>0</v>
      </c>
      <c r="BJ88" s="22" t="s">
        <v>24</v>
      </c>
      <c r="BK88" s="180">
        <f>ROUND(I88*H88,2)</f>
        <v>0</v>
      </c>
      <c r="BL88" s="22" t="s">
        <v>127</v>
      </c>
      <c r="BM88" s="22" t="s">
        <v>140</v>
      </c>
    </row>
    <row r="89" spans="2:65" s="1" customFormat="1" ht="27">
      <c r="B89" s="39"/>
      <c r="D89" s="181" t="s">
        <v>129</v>
      </c>
      <c r="F89" s="182" t="s">
        <v>141</v>
      </c>
      <c r="I89" s="183"/>
      <c r="L89" s="39"/>
      <c r="M89" s="184"/>
      <c r="N89" s="40"/>
      <c r="O89" s="40"/>
      <c r="P89" s="40"/>
      <c r="Q89" s="40"/>
      <c r="R89" s="40"/>
      <c r="S89" s="40"/>
      <c r="T89" s="68"/>
      <c r="AT89" s="22" t="s">
        <v>129</v>
      </c>
      <c r="AU89" s="22" t="s">
        <v>84</v>
      </c>
    </row>
    <row r="90" spans="2:65" s="1" customFormat="1" ht="22.5" customHeight="1">
      <c r="B90" s="168"/>
      <c r="C90" s="169" t="s">
        <v>127</v>
      </c>
      <c r="D90" s="169" t="s">
        <v>122</v>
      </c>
      <c r="E90" s="170" t="s">
        <v>142</v>
      </c>
      <c r="F90" s="171" t="s">
        <v>143</v>
      </c>
      <c r="G90" s="172" t="s">
        <v>125</v>
      </c>
      <c r="H90" s="173">
        <v>0.495</v>
      </c>
      <c r="I90" s="174"/>
      <c r="J90" s="175">
        <f>ROUND(I90*H90,2)</f>
        <v>0</v>
      </c>
      <c r="K90" s="171" t="s">
        <v>126</v>
      </c>
      <c r="L90" s="39"/>
      <c r="M90" s="176" t="s">
        <v>5</v>
      </c>
      <c r="N90" s="177" t="s">
        <v>45</v>
      </c>
      <c r="O90" s="40"/>
      <c r="P90" s="178">
        <f>O90*H90</f>
        <v>0</v>
      </c>
      <c r="Q90" s="178">
        <v>0</v>
      </c>
      <c r="R90" s="178">
        <f>Q90*H90</f>
        <v>0</v>
      </c>
      <c r="S90" s="178">
        <v>0</v>
      </c>
      <c r="T90" s="179">
        <f>S90*H90</f>
        <v>0</v>
      </c>
      <c r="AR90" s="22" t="s">
        <v>127</v>
      </c>
      <c r="AT90" s="22" t="s">
        <v>122</v>
      </c>
      <c r="AU90" s="22" t="s">
        <v>84</v>
      </c>
      <c r="AY90" s="22" t="s">
        <v>119</v>
      </c>
      <c r="BE90" s="180">
        <f>IF(N90="základní",J90,0)</f>
        <v>0</v>
      </c>
      <c r="BF90" s="180">
        <f>IF(N90="snížená",J90,0)</f>
        <v>0</v>
      </c>
      <c r="BG90" s="180">
        <f>IF(N90="zákl. přenesená",J90,0)</f>
        <v>0</v>
      </c>
      <c r="BH90" s="180">
        <f>IF(N90="sníž. přenesená",J90,0)</f>
        <v>0</v>
      </c>
      <c r="BI90" s="180">
        <f>IF(N90="nulová",J90,0)</f>
        <v>0</v>
      </c>
      <c r="BJ90" s="22" t="s">
        <v>24</v>
      </c>
      <c r="BK90" s="180">
        <f>ROUND(I90*H90,2)</f>
        <v>0</v>
      </c>
      <c r="BL90" s="22" t="s">
        <v>127</v>
      </c>
      <c r="BM90" s="22" t="s">
        <v>144</v>
      </c>
    </row>
    <row r="91" spans="2:65" s="1" customFormat="1" ht="13.5">
      <c r="B91" s="39"/>
      <c r="D91" s="185" t="s">
        <v>129</v>
      </c>
      <c r="F91" s="186" t="s">
        <v>145</v>
      </c>
      <c r="I91" s="183"/>
      <c r="L91" s="39"/>
      <c r="M91" s="184"/>
      <c r="N91" s="40"/>
      <c r="O91" s="40"/>
      <c r="P91" s="40"/>
      <c r="Q91" s="40"/>
      <c r="R91" s="40"/>
      <c r="S91" s="40"/>
      <c r="T91" s="68"/>
      <c r="AT91" s="22" t="s">
        <v>129</v>
      </c>
      <c r="AU91" s="22" t="s">
        <v>84</v>
      </c>
    </row>
    <row r="92" spans="2:65" s="10" customFormat="1" ht="37.35" customHeight="1">
      <c r="B92" s="154"/>
      <c r="D92" s="155" t="s">
        <v>73</v>
      </c>
      <c r="E92" s="156" t="s">
        <v>146</v>
      </c>
      <c r="F92" s="156" t="s">
        <v>147</v>
      </c>
      <c r="I92" s="157"/>
      <c r="J92" s="158">
        <f>BK92</f>
        <v>0</v>
      </c>
      <c r="L92" s="154"/>
      <c r="M92" s="159"/>
      <c r="N92" s="160"/>
      <c r="O92" s="160"/>
      <c r="P92" s="161">
        <f>P93</f>
        <v>0</v>
      </c>
      <c r="Q92" s="160"/>
      <c r="R92" s="161">
        <f>R93</f>
        <v>1.6686400000000003</v>
      </c>
      <c r="S92" s="160"/>
      <c r="T92" s="162">
        <f>T93</f>
        <v>0.49467</v>
      </c>
      <c r="AR92" s="155" t="s">
        <v>84</v>
      </c>
      <c r="AT92" s="163" t="s">
        <v>73</v>
      </c>
      <c r="AU92" s="163" t="s">
        <v>74</v>
      </c>
      <c r="AY92" s="155" t="s">
        <v>119</v>
      </c>
      <c r="BK92" s="164">
        <f>BK93</f>
        <v>0</v>
      </c>
    </row>
    <row r="93" spans="2:65" s="10" customFormat="1" ht="19.899999999999999" customHeight="1">
      <c r="B93" s="154"/>
      <c r="D93" s="165" t="s">
        <v>73</v>
      </c>
      <c r="E93" s="166" t="s">
        <v>148</v>
      </c>
      <c r="F93" s="166" t="s">
        <v>149</v>
      </c>
      <c r="I93" s="157"/>
      <c r="J93" s="167">
        <f>BK93</f>
        <v>0</v>
      </c>
      <c r="L93" s="154"/>
      <c r="M93" s="159"/>
      <c r="N93" s="160"/>
      <c r="O93" s="160"/>
      <c r="P93" s="161">
        <f>SUM(P94:P216)</f>
        <v>0</v>
      </c>
      <c r="Q93" s="160"/>
      <c r="R93" s="161">
        <f>SUM(R94:R216)</f>
        <v>1.6686400000000003</v>
      </c>
      <c r="S93" s="160"/>
      <c r="T93" s="162">
        <f>SUM(T94:T216)</f>
        <v>0.49467</v>
      </c>
      <c r="AR93" s="155" t="s">
        <v>84</v>
      </c>
      <c r="AT93" s="163" t="s">
        <v>73</v>
      </c>
      <c r="AU93" s="163" t="s">
        <v>24</v>
      </c>
      <c r="AY93" s="155" t="s">
        <v>119</v>
      </c>
      <c r="BK93" s="164">
        <f>SUM(BK94:BK216)</f>
        <v>0</v>
      </c>
    </row>
    <row r="94" spans="2:65" s="1" customFormat="1" ht="22.5" customHeight="1">
      <c r="B94" s="168"/>
      <c r="C94" s="169" t="s">
        <v>79</v>
      </c>
      <c r="D94" s="169" t="s">
        <v>122</v>
      </c>
      <c r="E94" s="170" t="s">
        <v>150</v>
      </c>
      <c r="F94" s="171" t="s">
        <v>151</v>
      </c>
      <c r="G94" s="172" t="s">
        <v>152</v>
      </c>
      <c r="H94" s="173">
        <v>23</v>
      </c>
      <c r="I94" s="174"/>
      <c r="J94" s="175">
        <f>ROUND(I94*H94,2)</f>
        <v>0</v>
      </c>
      <c r="K94" s="171" t="s">
        <v>126</v>
      </c>
      <c r="L94" s="39"/>
      <c r="M94" s="176" t="s">
        <v>5</v>
      </c>
      <c r="N94" s="177" t="s">
        <v>45</v>
      </c>
      <c r="O94" s="40"/>
      <c r="P94" s="178">
        <f>O94*H94</f>
        <v>0</v>
      </c>
      <c r="Q94" s="178">
        <v>2.4199999999999998E-3</v>
      </c>
      <c r="R94" s="178">
        <f>Q94*H94</f>
        <v>5.5659999999999994E-2</v>
      </c>
      <c r="S94" s="178">
        <v>0</v>
      </c>
      <c r="T94" s="179">
        <f>S94*H94</f>
        <v>0</v>
      </c>
      <c r="AR94" s="22" t="s">
        <v>153</v>
      </c>
      <c r="AT94" s="22" t="s">
        <v>122</v>
      </c>
      <c r="AU94" s="22" t="s">
        <v>84</v>
      </c>
      <c r="AY94" s="22" t="s">
        <v>119</v>
      </c>
      <c r="BE94" s="180">
        <f>IF(N94="základní",J94,0)</f>
        <v>0</v>
      </c>
      <c r="BF94" s="180">
        <f>IF(N94="snížená",J94,0)</f>
        <v>0</v>
      </c>
      <c r="BG94" s="180">
        <f>IF(N94="zákl. přenesená",J94,0)</f>
        <v>0</v>
      </c>
      <c r="BH94" s="180">
        <f>IF(N94="sníž. přenesená",J94,0)</f>
        <v>0</v>
      </c>
      <c r="BI94" s="180">
        <f>IF(N94="nulová",J94,0)</f>
        <v>0</v>
      </c>
      <c r="BJ94" s="22" t="s">
        <v>24</v>
      </c>
      <c r="BK94" s="180">
        <f>ROUND(I94*H94,2)</f>
        <v>0</v>
      </c>
      <c r="BL94" s="22" t="s">
        <v>153</v>
      </c>
      <c r="BM94" s="22" t="s">
        <v>154</v>
      </c>
    </row>
    <row r="95" spans="2:65" s="1" customFormat="1" ht="13.5">
      <c r="B95" s="39"/>
      <c r="D95" s="181" t="s">
        <v>129</v>
      </c>
      <c r="F95" s="182" t="s">
        <v>155</v>
      </c>
      <c r="I95" s="183"/>
      <c r="L95" s="39"/>
      <c r="M95" s="184"/>
      <c r="N95" s="40"/>
      <c r="O95" s="40"/>
      <c r="P95" s="40"/>
      <c r="Q95" s="40"/>
      <c r="R95" s="40"/>
      <c r="S95" s="40"/>
      <c r="T95" s="68"/>
      <c r="AT95" s="22" t="s">
        <v>129</v>
      </c>
      <c r="AU95" s="22" t="s">
        <v>84</v>
      </c>
    </row>
    <row r="96" spans="2:65" s="1" customFormat="1" ht="31.5" customHeight="1">
      <c r="B96" s="168"/>
      <c r="C96" s="195" t="s">
        <v>156</v>
      </c>
      <c r="D96" s="195" t="s">
        <v>157</v>
      </c>
      <c r="E96" s="196" t="s">
        <v>158</v>
      </c>
      <c r="F96" s="197" t="s">
        <v>159</v>
      </c>
      <c r="G96" s="198" t="s">
        <v>152</v>
      </c>
      <c r="H96" s="199">
        <v>18</v>
      </c>
      <c r="I96" s="200"/>
      <c r="J96" s="201">
        <f>ROUND(I96*H96,2)</f>
        <v>0</v>
      </c>
      <c r="K96" s="197" t="s">
        <v>5</v>
      </c>
      <c r="L96" s="202"/>
      <c r="M96" s="203" t="s">
        <v>5</v>
      </c>
      <c r="N96" s="204" t="s">
        <v>45</v>
      </c>
      <c r="O96" s="40"/>
      <c r="P96" s="178">
        <f>O96*H96</f>
        <v>0</v>
      </c>
      <c r="Q96" s="178">
        <v>1.4500000000000001E-2</v>
      </c>
      <c r="R96" s="178">
        <f>Q96*H96</f>
        <v>0.26100000000000001</v>
      </c>
      <c r="S96" s="178">
        <v>0</v>
      </c>
      <c r="T96" s="179">
        <f>S96*H96</f>
        <v>0</v>
      </c>
      <c r="AR96" s="22" t="s">
        <v>160</v>
      </c>
      <c r="AT96" s="22" t="s">
        <v>157</v>
      </c>
      <c r="AU96" s="22" t="s">
        <v>84</v>
      </c>
      <c r="AY96" s="22" t="s">
        <v>119</v>
      </c>
      <c r="BE96" s="180">
        <f>IF(N96="základní",J96,0)</f>
        <v>0</v>
      </c>
      <c r="BF96" s="180">
        <f>IF(N96="snížená",J96,0)</f>
        <v>0</v>
      </c>
      <c r="BG96" s="180">
        <f>IF(N96="zákl. přenesená",J96,0)</f>
        <v>0</v>
      </c>
      <c r="BH96" s="180">
        <f>IF(N96="sníž. přenesená",J96,0)</f>
        <v>0</v>
      </c>
      <c r="BI96" s="180">
        <f>IF(N96="nulová",J96,0)</f>
        <v>0</v>
      </c>
      <c r="BJ96" s="22" t="s">
        <v>24</v>
      </c>
      <c r="BK96" s="180">
        <f>ROUND(I96*H96,2)</f>
        <v>0</v>
      </c>
      <c r="BL96" s="22" t="s">
        <v>153</v>
      </c>
      <c r="BM96" s="22" t="s">
        <v>161</v>
      </c>
    </row>
    <row r="97" spans="2:65" s="1" customFormat="1" ht="22.5" customHeight="1">
      <c r="B97" s="168"/>
      <c r="C97" s="195" t="s">
        <v>162</v>
      </c>
      <c r="D97" s="195" t="s">
        <v>157</v>
      </c>
      <c r="E97" s="196" t="s">
        <v>163</v>
      </c>
      <c r="F97" s="197" t="s">
        <v>164</v>
      </c>
      <c r="G97" s="198" t="s">
        <v>152</v>
      </c>
      <c r="H97" s="199">
        <v>5</v>
      </c>
      <c r="I97" s="200"/>
      <c r="J97" s="201">
        <f>ROUND(I97*H97,2)</f>
        <v>0</v>
      </c>
      <c r="K97" s="197" t="s">
        <v>5</v>
      </c>
      <c r="L97" s="202"/>
      <c r="M97" s="203" t="s">
        <v>5</v>
      </c>
      <c r="N97" s="204" t="s">
        <v>45</v>
      </c>
      <c r="O97" s="40"/>
      <c r="P97" s="178">
        <f>O97*H97</f>
        <v>0</v>
      </c>
      <c r="Q97" s="178">
        <v>1.4500000000000001E-2</v>
      </c>
      <c r="R97" s="178">
        <f>Q97*H97</f>
        <v>7.2500000000000009E-2</v>
      </c>
      <c r="S97" s="178">
        <v>0</v>
      </c>
      <c r="T97" s="179">
        <f>S97*H97</f>
        <v>0</v>
      </c>
      <c r="AR97" s="22" t="s">
        <v>160</v>
      </c>
      <c r="AT97" s="22" t="s">
        <v>157</v>
      </c>
      <c r="AU97" s="22" t="s">
        <v>84</v>
      </c>
      <c r="AY97" s="22" t="s">
        <v>119</v>
      </c>
      <c r="BE97" s="180">
        <f>IF(N97="základní",J97,0)</f>
        <v>0</v>
      </c>
      <c r="BF97" s="180">
        <f>IF(N97="snížená",J97,0)</f>
        <v>0</v>
      </c>
      <c r="BG97" s="180">
        <f>IF(N97="zákl. přenesená",J97,0)</f>
        <v>0</v>
      </c>
      <c r="BH97" s="180">
        <f>IF(N97="sníž. přenesená",J97,0)</f>
        <v>0</v>
      </c>
      <c r="BI97" s="180">
        <f>IF(N97="nulová",J97,0)</f>
        <v>0</v>
      </c>
      <c r="BJ97" s="22" t="s">
        <v>24</v>
      </c>
      <c r="BK97" s="180">
        <f>ROUND(I97*H97,2)</f>
        <v>0</v>
      </c>
      <c r="BL97" s="22" t="s">
        <v>153</v>
      </c>
      <c r="BM97" s="22" t="s">
        <v>165</v>
      </c>
    </row>
    <row r="98" spans="2:65" s="1" customFormat="1" ht="22.5" customHeight="1">
      <c r="B98" s="168"/>
      <c r="C98" s="169" t="s">
        <v>166</v>
      </c>
      <c r="D98" s="169" t="s">
        <v>122</v>
      </c>
      <c r="E98" s="170" t="s">
        <v>167</v>
      </c>
      <c r="F98" s="171" t="s">
        <v>168</v>
      </c>
      <c r="G98" s="172" t="s">
        <v>152</v>
      </c>
      <c r="H98" s="173">
        <v>18</v>
      </c>
      <c r="I98" s="174"/>
      <c r="J98" s="175">
        <f>ROUND(I98*H98,2)</f>
        <v>0</v>
      </c>
      <c r="K98" s="171" t="s">
        <v>126</v>
      </c>
      <c r="L98" s="39"/>
      <c r="M98" s="176" t="s">
        <v>5</v>
      </c>
      <c r="N98" s="177" t="s">
        <v>45</v>
      </c>
      <c r="O98" s="40"/>
      <c r="P98" s="178">
        <f>O98*H98</f>
        <v>0</v>
      </c>
      <c r="Q98" s="178">
        <v>1.0000000000000001E-5</v>
      </c>
      <c r="R98" s="178">
        <f>Q98*H98</f>
        <v>1.8000000000000001E-4</v>
      </c>
      <c r="S98" s="178">
        <v>0</v>
      </c>
      <c r="T98" s="179">
        <f>S98*H98</f>
        <v>0</v>
      </c>
      <c r="AR98" s="22" t="s">
        <v>153</v>
      </c>
      <c r="AT98" s="22" t="s">
        <v>122</v>
      </c>
      <c r="AU98" s="22" t="s">
        <v>84</v>
      </c>
      <c r="AY98" s="22" t="s">
        <v>119</v>
      </c>
      <c r="BE98" s="180">
        <f>IF(N98="základní",J98,0)</f>
        <v>0</v>
      </c>
      <c r="BF98" s="180">
        <f>IF(N98="snížená",J98,0)</f>
        <v>0</v>
      </c>
      <c r="BG98" s="180">
        <f>IF(N98="zákl. přenesená",J98,0)</f>
        <v>0</v>
      </c>
      <c r="BH98" s="180">
        <f>IF(N98="sníž. přenesená",J98,0)</f>
        <v>0</v>
      </c>
      <c r="BI98" s="180">
        <f>IF(N98="nulová",J98,0)</f>
        <v>0</v>
      </c>
      <c r="BJ98" s="22" t="s">
        <v>24</v>
      </c>
      <c r="BK98" s="180">
        <f>ROUND(I98*H98,2)</f>
        <v>0</v>
      </c>
      <c r="BL98" s="22" t="s">
        <v>153</v>
      </c>
      <c r="BM98" s="22" t="s">
        <v>169</v>
      </c>
    </row>
    <row r="99" spans="2:65" s="1" customFormat="1" ht="27">
      <c r="B99" s="39"/>
      <c r="D99" s="181" t="s">
        <v>129</v>
      </c>
      <c r="F99" s="182" t="s">
        <v>170</v>
      </c>
      <c r="I99" s="183"/>
      <c r="L99" s="39"/>
      <c r="M99" s="184"/>
      <c r="N99" s="40"/>
      <c r="O99" s="40"/>
      <c r="P99" s="40"/>
      <c r="Q99" s="40"/>
      <c r="R99" s="40"/>
      <c r="S99" s="40"/>
      <c r="T99" s="68"/>
      <c r="AT99" s="22" t="s">
        <v>129</v>
      </c>
      <c r="AU99" s="22" t="s">
        <v>84</v>
      </c>
    </row>
    <row r="100" spans="2:65" s="1" customFormat="1" ht="22.5" customHeight="1">
      <c r="B100" s="168"/>
      <c r="C100" s="195" t="s">
        <v>171</v>
      </c>
      <c r="D100" s="195" t="s">
        <v>157</v>
      </c>
      <c r="E100" s="196" t="s">
        <v>172</v>
      </c>
      <c r="F100" s="197" t="s">
        <v>173</v>
      </c>
      <c r="G100" s="198" t="s">
        <v>152</v>
      </c>
      <c r="H100" s="199">
        <v>18</v>
      </c>
      <c r="I100" s="200"/>
      <c r="J100" s="201">
        <f>ROUND(I100*H100,2)</f>
        <v>0</v>
      </c>
      <c r="K100" s="197" t="s">
        <v>5</v>
      </c>
      <c r="L100" s="202"/>
      <c r="M100" s="203" t="s">
        <v>5</v>
      </c>
      <c r="N100" s="204" t="s">
        <v>45</v>
      </c>
      <c r="O100" s="40"/>
      <c r="P100" s="178">
        <f>O100*H100</f>
        <v>0</v>
      </c>
      <c r="Q100" s="178">
        <v>6.7000000000000002E-3</v>
      </c>
      <c r="R100" s="178">
        <f>Q100*H100</f>
        <v>0.1206</v>
      </c>
      <c r="S100" s="178">
        <v>0</v>
      </c>
      <c r="T100" s="179">
        <f>S100*H100</f>
        <v>0</v>
      </c>
      <c r="AR100" s="22" t="s">
        <v>160</v>
      </c>
      <c r="AT100" s="22" t="s">
        <v>157</v>
      </c>
      <c r="AU100" s="22" t="s">
        <v>84</v>
      </c>
      <c r="AY100" s="22" t="s">
        <v>119</v>
      </c>
      <c r="BE100" s="180">
        <f>IF(N100="základní",J100,0)</f>
        <v>0</v>
      </c>
      <c r="BF100" s="180">
        <f>IF(N100="snížená",J100,0)</f>
        <v>0</v>
      </c>
      <c r="BG100" s="180">
        <f>IF(N100="zákl. přenesená",J100,0)</f>
        <v>0</v>
      </c>
      <c r="BH100" s="180">
        <f>IF(N100="sníž. přenesená",J100,0)</f>
        <v>0</v>
      </c>
      <c r="BI100" s="180">
        <f>IF(N100="nulová",J100,0)</f>
        <v>0</v>
      </c>
      <c r="BJ100" s="22" t="s">
        <v>24</v>
      </c>
      <c r="BK100" s="180">
        <f>ROUND(I100*H100,2)</f>
        <v>0</v>
      </c>
      <c r="BL100" s="22" t="s">
        <v>153</v>
      </c>
      <c r="BM100" s="22" t="s">
        <v>174</v>
      </c>
    </row>
    <row r="101" spans="2:65" s="1" customFormat="1" ht="22.5" customHeight="1">
      <c r="B101" s="168"/>
      <c r="C101" s="195" t="s">
        <v>175</v>
      </c>
      <c r="D101" s="195" t="s">
        <v>157</v>
      </c>
      <c r="E101" s="196" t="s">
        <v>176</v>
      </c>
      <c r="F101" s="197" t="s">
        <v>177</v>
      </c>
      <c r="G101" s="198" t="s">
        <v>152</v>
      </c>
      <c r="H101" s="199">
        <v>5</v>
      </c>
      <c r="I101" s="200"/>
      <c r="J101" s="201">
        <f>ROUND(I101*H101,2)</f>
        <v>0</v>
      </c>
      <c r="K101" s="197" t="s">
        <v>5</v>
      </c>
      <c r="L101" s="202"/>
      <c r="M101" s="203" t="s">
        <v>5</v>
      </c>
      <c r="N101" s="204" t="s">
        <v>45</v>
      </c>
      <c r="O101" s="40"/>
      <c r="P101" s="178">
        <f>O101*H101</f>
        <v>0</v>
      </c>
      <c r="Q101" s="178">
        <v>6.7000000000000002E-3</v>
      </c>
      <c r="R101" s="178">
        <f>Q101*H101</f>
        <v>3.3500000000000002E-2</v>
      </c>
      <c r="S101" s="178">
        <v>0</v>
      </c>
      <c r="T101" s="179">
        <f>S101*H101</f>
        <v>0</v>
      </c>
      <c r="AR101" s="22" t="s">
        <v>160</v>
      </c>
      <c r="AT101" s="22" t="s">
        <v>157</v>
      </c>
      <c r="AU101" s="22" t="s">
        <v>84</v>
      </c>
      <c r="AY101" s="22" t="s">
        <v>119</v>
      </c>
      <c r="BE101" s="180">
        <f>IF(N101="základní",J101,0)</f>
        <v>0</v>
      </c>
      <c r="BF101" s="180">
        <f>IF(N101="snížená",J101,0)</f>
        <v>0</v>
      </c>
      <c r="BG101" s="180">
        <f>IF(N101="zákl. přenesená",J101,0)</f>
        <v>0</v>
      </c>
      <c r="BH101" s="180">
        <f>IF(N101="sníž. přenesená",J101,0)</f>
        <v>0</v>
      </c>
      <c r="BI101" s="180">
        <f>IF(N101="nulová",J101,0)</f>
        <v>0</v>
      </c>
      <c r="BJ101" s="22" t="s">
        <v>24</v>
      </c>
      <c r="BK101" s="180">
        <f>ROUND(I101*H101,2)</f>
        <v>0</v>
      </c>
      <c r="BL101" s="22" t="s">
        <v>153</v>
      </c>
      <c r="BM101" s="22" t="s">
        <v>178</v>
      </c>
    </row>
    <row r="102" spans="2:65" s="1" customFormat="1" ht="22.5" customHeight="1">
      <c r="B102" s="168"/>
      <c r="C102" s="169" t="s">
        <v>179</v>
      </c>
      <c r="D102" s="169" t="s">
        <v>122</v>
      </c>
      <c r="E102" s="170" t="s">
        <v>180</v>
      </c>
      <c r="F102" s="171" t="s">
        <v>181</v>
      </c>
      <c r="G102" s="172" t="s">
        <v>152</v>
      </c>
      <c r="H102" s="173">
        <v>9</v>
      </c>
      <c r="I102" s="174"/>
      <c r="J102" s="175">
        <f>ROUND(I102*H102,2)</f>
        <v>0</v>
      </c>
      <c r="K102" s="171" t="s">
        <v>126</v>
      </c>
      <c r="L102" s="39"/>
      <c r="M102" s="176" t="s">
        <v>5</v>
      </c>
      <c r="N102" s="177" t="s">
        <v>45</v>
      </c>
      <c r="O102" s="40"/>
      <c r="P102" s="178">
        <f>O102*H102</f>
        <v>0</v>
      </c>
      <c r="Q102" s="178">
        <v>2.3400000000000001E-3</v>
      </c>
      <c r="R102" s="178">
        <f>Q102*H102</f>
        <v>2.1060000000000002E-2</v>
      </c>
      <c r="S102" s="178">
        <v>0</v>
      </c>
      <c r="T102" s="179">
        <f>S102*H102</f>
        <v>0</v>
      </c>
      <c r="AR102" s="22" t="s">
        <v>153</v>
      </c>
      <c r="AT102" s="22" t="s">
        <v>122</v>
      </c>
      <c r="AU102" s="22" t="s">
        <v>84</v>
      </c>
      <c r="AY102" s="22" t="s">
        <v>119</v>
      </c>
      <c r="BE102" s="180">
        <f>IF(N102="základní",J102,0)</f>
        <v>0</v>
      </c>
      <c r="BF102" s="180">
        <f>IF(N102="snížená",J102,0)</f>
        <v>0</v>
      </c>
      <c r="BG102" s="180">
        <f>IF(N102="zákl. přenesená",J102,0)</f>
        <v>0</v>
      </c>
      <c r="BH102" s="180">
        <f>IF(N102="sníž. přenesená",J102,0)</f>
        <v>0</v>
      </c>
      <c r="BI102" s="180">
        <f>IF(N102="nulová",J102,0)</f>
        <v>0</v>
      </c>
      <c r="BJ102" s="22" t="s">
        <v>24</v>
      </c>
      <c r="BK102" s="180">
        <f>ROUND(I102*H102,2)</f>
        <v>0</v>
      </c>
      <c r="BL102" s="22" t="s">
        <v>153</v>
      </c>
      <c r="BM102" s="22" t="s">
        <v>182</v>
      </c>
    </row>
    <row r="103" spans="2:65" s="1" customFormat="1" ht="13.5">
      <c r="B103" s="39"/>
      <c r="D103" s="181" t="s">
        <v>129</v>
      </c>
      <c r="F103" s="182" t="s">
        <v>183</v>
      </c>
      <c r="I103" s="183"/>
      <c r="L103" s="39"/>
      <c r="M103" s="184"/>
      <c r="N103" s="40"/>
      <c r="O103" s="40"/>
      <c r="P103" s="40"/>
      <c r="Q103" s="40"/>
      <c r="R103" s="40"/>
      <c r="S103" s="40"/>
      <c r="T103" s="68"/>
      <c r="AT103" s="22" t="s">
        <v>129</v>
      </c>
      <c r="AU103" s="22" t="s">
        <v>84</v>
      </c>
    </row>
    <row r="104" spans="2:65" s="1" customFormat="1" ht="22.5" customHeight="1">
      <c r="B104" s="168"/>
      <c r="C104" s="195" t="s">
        <v>184</v>
      </c>
      <c r="D104" s="195" t="s">
        <v>157</v>
      </c>
      <c r="E104" s="196" t="s">
        <v>185</v>
      </c>
      <c r="F104" s="197" t="s">
        <v>186</v>
      </c>
      <c r="G104" s="198" t="s">
        <v>152</v>
      </c>
      <c r="H104" s="199">
        <v>9</v>
      </c>
      <c r="I104" s="200"/>
      <c r="J104" s="201">
        <f>ROUND(I104*H104,2)</f>
        <v>0</v>
      </c>
      <c r="K104" s="197" t="s">
        <v>5</v>
      </c>
      <c r="L104" s="202"/>
      <c r="M104" s="203" t="s">
        <v>5</v>
      </c>
      <c r="N104" s="204" t="s">
        <v>45</v>
      </c>
      <c r="O104" s="40"/>
      <c r="P104" s="178">
        <f>O104*H104</f>
        <v>0</v>
      </c>
      <c r="Q104" s="178">
        <v>1.7000000000000001E-2</v>
      </c>
      <c r="R104" s="178">
        <f>Q104*H104</f>
        <v>0.15300000000000002</v>
      </c>
      <c r="S104" s="178">
        <v>0</v>
      </c>
      <c r="T104" s="179">
        <f>S104*H104</f>
        <v>0</v>
      </c>
      <c r="AR104" s="22" t="s">
        <v>160</v>
      </c>
      <c r="AT104" s="22" t="s">
        <v>157</v>
      </c>
      <c r="AU104" s="22" t="s">
        <v>84</v>
      </c>
      <c r="AY104" s="22" t="s">
        <v>119</v>
      </c>
      <c r="BE104" s="180">
        <f>IF(N104="základní",J104,0)</f>
        <v>0</v>
      </c>
      <c r="BF104" s="180">
        <f>IF(N104="snížená",J104,0)</f>
        <v>0</v>
      </c>
      <c r="BG104" s="180">
        <f>IF(N104="zákl. přenesená",J104,0)</f>
        <v>0</v>
      </c>
      <c r="BH104" s="180">
        <f>IF(N104="sníž. přenesená",J104,0)</f>
        <v>0</v>
      </c>
      <c r="BI104" s="180">
        <f>IF(N104="nulová",J104,0)</f>
        <v>0</v>
      </c>
      <c r="BJ104" s="22" t="s">
        <v>24</v>
      </c>
      <c r="BK104" s="180">
        <f>ROUND(I104*H104,2)</f>
        <v>0</v>
      </c>
      <c r="BL104" s="22" t="s">
        <v>153</v>
      </c>
      <c r="BM104" s="22" t="s">
        <v>187</v>
      </c>
    </row>
    <row r="105" spans="2:65" s="1" customFormat="1" ht="22.5" customHeight="1">
      <c r="B105" s="168"/>
      <c r="C105" s="195" t="s">
        <v>188</v>
      </c>
      <c r="D105" s="195" t="s">
        <v>157</v>
      </c>
      <c r="E105" s="196" t="s">
        <v>189</v>
      </c>
      <c r="F105" s="197" t="s">
        <v>190</v>
      </c>
      <c r="G105" s="198" t="s">
        <v>152</v>
      </c>
      <c r="H105" s="199">
        <v>4</v>
      </c>
      <c r="I105" s="200"/>
      <c r="J105" s="201">
        <f>ROUND(I105*H105,2)</f>
        <v>0</v>
      </c>
      <c r="K105" s="197" t="s">
        <v>5</v>
      </c>
      <c r="L105" s="202"/>
      <c r="M105" s="203" t="s">
        <v>5</v>
      </c>
      <c r="N105" s="204" t="s">
        <v>45</v>
      </c>
      <c r="O105" s="40"/>
      <c r="P105" s="178">
        <f>O105*H105</f>
        <v>0</v>
      </c>
      <c r="Q105" s="178">
        <v>1.7000000000000001E-2</v>
      </c>
      <c r="R105" s="178">
        <f>Q105*H105</f>
        <v>6.8000000000000005E-2</v>
      </c>
      <c r="S105" s="178">
        <v>0</v>
      </c>
      <c r="T105" s="179">
        <f>S105*H105</f>
        <v>0</v>
      </c>
      <c r="AR105" s="22" t="s">
        <v>160</v>
      </c>
      <c r="AT105" s="22" t="s">
        <v>157</v>
      </c>
      <c r="AU105" s="22" t="s">
        <v>84</v>
      </c>
      <c r="AY105" s="22" t="s">
        <v>119</v>
      </c>
      <c r="BE105" s="180">
        <f>IF(N105="základní",J105,0)</f>
        <v>0</v>
      </c>
      <c r="BF105" s="180">
        <f>IF(N105="snížená",J105,0)</f>
        <v>0</v>
      </c>
      <c r="BG105" s="180">
        <f>IF(N105="zákl. přenesená",J105,0)</f>
        <v>0</v>
      </c>
      <c r="BH105" s="180">
        <f>IF(N105="sníž. přenesená",J105,0)</f>
        <v>0</v>
      </c>
      <c r="BI105" s="180">
        <f>IF(N105="nulová",J105,0)</f>
        <v>0</v>
      </c>
      <c r="BJ105" s="22" t="s">
        <v>24</v>
      </c>
      <c r="BK105" s="180">
        <f>ROUND(I105*H105,2)</f>
        <v>0</v>
      </c>
      <c r="BL105" s="22" t="s">
        <v>153</v>
      </c>
      <c r="BM105" s="22" t="s">
        <v>191</v>
      </c>
    </row>
    <row r="106" spans="2:65" s="1" customFormat="1" ht="22.5" customHeight="1">
      <c r="B106" s="168"/>
      <c r="C106" s="169" t="s">
        <v>192</v>
      </c>
      <c r="D106" s="169" t="s">
        <v>122</v>
      </c>
      <c r="E106" s="170" t="s">
        <v>193</v>
      </c>
      <c r="F106" s="171" t="s">
        <v>194</v>
      </c>
      <c r="G106" s="172" t="s">
        <v>152</v>
      </c>
      <c r="H106" s="173">
        <v>9</v>
      </c>
      <c r="I106" s="174"/>
      <c r="J106" s="175">
        <f>ROUND(I106*H106,2)</f>
        <v>0</v>
      </c>
      <c r="K106" s="171" t="s">
        <v>126</v>
      </c>
      <c r="L106" s="39"/>
      <c r="M106" s="176" t="s">
        <v>5</v>
      </c>
      <c r="N106" s="177" t="s">
        <v>45</v>
      </c>
      <c r="O106" s="40"/>
      <c r="P106" s="178">
        <f>O106*H106</f>
        <v>0</v>
      </c>
      <c r="Q106" s="178">
        <v>1.0000000000000001E-5</v>
      </c>
      <c r="R106" s="178">
        <f>Q106*H106</f>
        <v>9.0000000000000006E-5</v>
      </c>
      <c r="S106" s="178">
        <v>0</v>
      </c>
      <c r="T106" s="179">
        <f>S106*H106</f>
        <v>0</v>
      </c>
      <c r="AR106" s="22" t="s">
        <v>153</v>
      </c>
      <c r="AT106" s="22" t="s">
        <v>122</v>
      </c>
      <c r="AU106" s="22" t="s">
        <v>84</v>
      </c>
      <c r="AY106" s="22" t="s">
        <v>119</v>
      </c>
      <c r="BE106" s="180">
        <f>IF(N106="základní",J106,0)</f>
        <v>0</v>
      </c>
      <c r="BF106" s="180">
        <f>IF(N106="snížená",J106,0)</f>
        <v>0</v>
      </c>
      <c r="BG106" s="180">
        <f>IF(N106="zákl. přenesená",J106,0)</f>
        <v>0</v>
      </c>
      <c r="BH106" s="180">
        <f>IF(N106="sníž. přenesená",J106,0)</f>
        <v>0</v>
      </c>
      <c r="BI106" s="180">
        <f>IF(N106="nulová",J106,0)</f>
        <v>0</v>
      </c>
      <c r="BJ106" s="22" t="s">
        <v>24</v>
      </c>
      <c r="BK106" s="180">
        <f>ROUND(I106*H106,2)</f>
        <v>0</v>
      </c>
      <c r="BL106" s="22" t="s">
        <v>153</v>
      </c>
      <c r="BM106" s="22" t="s">
        <v>195</v>
      </c>
    </row>
    <row r="107" spans="2:65" s="1" customFormat="1" ht="27">
      <c r="B107" s="39"/>
      <c r="D107" s="181" t="s">
        <v>129</v>
      </c>
      <c r="F107" s="182" t="s">
        <v>196</v>
      </c>
      <c r="I107" s="183"/>
      <c r="L107" s="39"/>
      <c r="M107" s="184"/>
      <c r="N107" s="40"/>
      <c r="O107" s="40"/>
      <c r="P107" s="40"/>
      <c r="Q107" s="40"/>
      <c r="R107" s="40"/>
      <c r="S107" s="40"/>
      <c r="T107" s="68"/>
      <c r="AT107" s="22" t="s">
        <v>129</v>
      </c>
      <c r="AU107" s="22" t="s">
        <v>84</v>
      </c>
    </row>
    <row r="108" spans="2:65" s="1" customFormat="1" ht="22.5" customHeight="1">
      <c r="B108" s="168"/>
      <c r="C108" s="195" t="s">
        <v>11</v>
      </c>
      <c r="D108" s="195" t="s">
        <v>157</v>
      </c>
      <c r="E108" s="196" t="s">
        <v>197</v>
      </c>
      <c r="F108" s="197" t="s">
        <v>198</v>
      </c>
      <c r="G108" s="198" t="s">
        <v>152</v>
      </c>
      <c r="H108" s="199">
        <v>9</v>
      </c>
      <c r="I108" s="200"/>
      <c r="J108" s="201">
        <f>ROUND(I108*H108,2)</f>
        <v>0</v>
      </c>
      <c r="K108" s="197" t="s">
        <v>5</v>
      </c>
      <c r="L108" s="202"/>
      <c r="M108" s="203" t="s">
        <v>5</v>
      </c>
      <c r="N108" s="204" t="s">
        <v>45</v>
      </c>
      <c r="O108" s="40"/>
      <c r="P108" s="178">
        <f>O108*H108</f>
        <v>0</v>
      </c>
      <c r="Q108" s="178">
        <v>6.7000000000000002E-3</v>
      </c>
      <c r="R108" s="178">
        <f>Q108*H108</f>
        <v>6.0299999999999999E-2</v>
      </c>
      <c r="S108" s="178">
        <v>0</v>
      </c>
      <c r="T108" s="179">
        <f>S108*H108</f>
        <v>0</v>
      </c>
      <c r="AR108" s="22" t="s">
        <v>160</v>
      </c>
      <c r="AT108" s="22" t="s">
        <v>157</v>
      </c>
      <c r="AU108" s="22" t="s">
        <v>84</v>
      </c>
      <c r="AY108" s="22" t="s">
        <v>119</v>
      </c>
      <c r="BE108" s="180">
        <f>IF(N108="základní",J108,0)</f>
        <v>0</v>
      </c>
      <c r="BF108" s="180">
        <f>IF(N108="snížená",J108,0)</f>
        <v>0</v>
      </c>
      <c r="BG108" s="180">
        <f>IF(N108="zákl. přenesená",J108,0)</f>
        <v>0</v>
      </c>
      <c r="BH108" s="180">
        <f>IF(N108="sníž. přenesená",J108,0)</f>
        <v>0</v>
      </c>
      <c r="BI108" s="180">
        <f>IF(N108="nulová",J108,0)</f>
        <v>0</v>
      </c>
      <c r="BJ108" s="22" t="s">
        <v>24</v>
      </c>
      <c r="BK108" s="180">
        <f>ROUND(I108*H108,2)</f>
        <v>0</v>
      </c>
      <c r="BL108" s="22" t="s">
        <v>153</v>
      </c>
      <c r="BM108" s="22" t="s">
        <v>199</v>
      </c>
    </row>
    <row r="109" spans="2:65" s="1" customFormat="1" ht="22.5" customHeight="1">
      <c r="B109" s="168"/>
      <c r="C109" s="169" t="s">
        <v>153</v>
      </c>
      <c r="D109" s="169" t="s">
        <v>122</v>
      </c>
      <c r="E109" s="170" t="s">
        <v>200</v>
      </c>
      <c r="F109" s="171" t="s">
        <v>201</v>
      </c>
      <c r="G109" s="172" t="s">
        <v>202</v>
      </c>
      <c r="H109" s="173">
        <v>27</v>
      </c>
      <c r="I109" s="174"/>
      <c r="J109" s="175">
        <f>ROUND(I109*H109,2)</f>
        <v>0</v>
      </c>
      <c r="K109" s="171" t="s">
        <v>126</v>
      </c>
      <c r="L109" s="39"/>
      <c r="M109" s="176" t="s">
        <v>5</v>
      </c>
      <c r="N109" s="177" t="s">
        <v>45</v>
      </c>
      <c r="O109" s="40"/>
      <c r="P109" s="178">
        <f>O109*H109</f>
        <v>0</v>
      </c>
      <c r="Q109" s="178">
        <v>1.8600000000000001E-3</v>
      </c>
      <c r="R109" s="178">
        <f>Q109*H109</f>
        <v>5.0220000000000001E-2</v>
      </c>
      <c r="S109" s="178">
        <v>0</v>
      </c>
      <c r="T109" s="179">
        <f>S109*H109</f>
        <v>0</v>
      </c>
      <c r="AR109" s="22" t="s">
        <v>153</v>
      </c>
      <c r="AT109" s="22" t="s">
        <v>122</v>
      </c>
      <c r="AU109" s="22" t="s">
        <v>84</v>
      </c>
      <c r="AY109" s="22" t="s">
        <v>119</v>
      </c>
      <c r="BE109" s="180">
        <f>IF(N109="základní",J109,0)</f>
        <v>0</v>
      </c>
      <c r="BF109" s="180">
        <f>IF(N109="snížená",J109,0)</f>
        <v>0</v>
      </c>
      <c r="BG109" s="180">
        <f>IF(N109="zákl. přenesená",J109,0)</f>
        <v>0</v>
      </c>
      <c r="BH109" s="180">
        <f>IF(N109="sníž. přenesená",J109,0)</f>
        <v>0</v>
      </c>
      <c r="BI109" s="180">
        <f>IF(N109="nulová",J109,0)</f>
        <v>0</v>
      </c>
      <c r="BJ109" s="22" t="s">
        <v>24</v>
      </c>
      <c r="BK109" s="180">
        <f>ROUND(I109*H109,2)</f>
        <v>0</v>
      </c>
      <c r="BL109" s="22" t="s">
        <v>153</v>
      </c>
      <c r="BM109" s="22" t="s">
        <v>203</v>
      </c>
    </row>
    <row r="110" spans="2:65" s="1" customFormat="1" ht="13.5">
      <c r="B110" s="39"/>
      <c r="D110" s="181" t="s">
        <v>129</v>
      </c>
      <c r="F110" s="182" t="s">
        <v>204</v>
      </c>
      <c r="I110" s="183"/>
      <c r="L110" s="39"/>
      <c r="M110" s="184"/>
      <c r="N110" s="40"/>
      <c r="O110" s="40"/>
      <c r="P110" s="40"/>
      <c r="Q110" s="40"/>
      <c r="R110" s="40"/>
      <c r="S110" s="40"/>
      <c r="T110" s="68"/>
      <c r="AT110" s="22" t="s">
        <v>129</v>
      </c>
      <c r="AU110" s="22" t="s">
        <v>84</v>
      </c>
    </row>
    <row r="111" spans="2:65" s="1" customFormat="1" ht="22.5" customHeight="1">
      <c r="B111" s="168"/>
      <c r="C111" s="195" t="s">
        <v>205</v>
      </c>
      <c r="D111" s="195" t="s">
        <v>157</v>
      </c>
      <c r="E111" s="196" t="s">
        <v>206</v>
      </c>
      <c r="F111" s="197" t="s">
        <v>207</v>
      </c>
      <c r="G111" s="198" t="s">
        <v>152</v>
      </c>
      <c r="H111" s="199">
        <v>4</v>
      </c>
      <c r="I111" s="200"/>
      <c r="J111" s="201">
        <f>ROUND(I111*H111,2)</f>
        <v>0</v>
      </c>
      <c r="K111" s="197" t="s">
        <v>5</v>
      </c>
      <c r="L111" s="202"/>
      <c r="M111" s="203" t="s">
        <v>5</v>
      </c>
      <c r="N111" s="204" t="s">
        <v>45</v>
      </c>
      <c r="O111" s="40"/>
      <c r="P111" s="178">
        <f>O111*H111</f>
        <v>0</v>
      </c>
      <c r="Q111" s="178">
        <v>1.2E-2</v>
      </c>
      <c r="R111" s="178">
        <f>Q111*H111</f>
        <v>4.8000000000000001E-2</v>
      </c>
      <c r="S111" s="178">
        <v>0</v>
      </c>
      <c r="T111" s="179">
        <f>S111*H111</f>
        <v>0</v>
      </c>
      <c r="AR111" s="22" t="s">
        <v>160</v>
      </c>
      <c r="AT111" s="22" t="s">
        <v>157</v>
      </c>
      <c r="AU111" s="22" t="s">
        <v>84</v>
      </c>
      <c r="AY111" s="22" t="s">
        <v>119</v>
      </c>
      <c r="BE111" s="180">
        <f>IF(N111="základní",J111,0)</f>
        <v>0</v>
      </c>
      <c r="BF111" s="180">
        <f>IF(N111="snížená",J111,0)</f>
        <v>0</v>
      </c>
      <c r="BG111" s="180">
        <f>IF(N111="zákl. přenesená",J111,0)</f>
        <v>0</v>
      </c>
      <c r="BH111" s="180">
        <f>IF(N111="sníž. přenesená",J111,0)</f>
        <v>0</v>
      </c>
      <c r="BI111" s="180">
        <f>IF(N111="nulová",J111,0)</f>
        <v>0</v>
      </c>
      <c r="BJ111" s="22" t="s">
        <v>24</v>
      </c>
      <c r="BK111" s="180">
        <f>ROUND(I111*H111,2)</f>
        <v>0</v>
      </c>
      <c r="BL111" s="22" t="s">
        <v>153</v>
      </c>
      <c r="BM111" s="22" t="s">
        <v>208</v>
      </c>
    </row>
    <row r="112" spans="2:65" s="1" customFormat="1" ht="22.5" customHeight="1">
      <c r="B112" s="168"/>
      <c r="C112" s="195" t="s">
        <v>209</v>
      </c>
      <c r="D112" s="195" t="s">
        <v>157</v>
      </c>
      <c r="E112" s="196" t="s">
        <v>210</v>
      </c>
      <c r="F112" s="197" t="s">
        <v>211</v>
      </c>
      <c r="G112" s="198" t="s">
        <v>152</v>
      </c>
      <c r="H112" s="199">
        <v>17</v>
      </c>
      <c r="I112" s="200"/>
      <c r="J112" s="201">
        <f>ROUND(I112*H112,2)</f>
        <v>0</v>
      </c>
      <c r="K112" s="197" t="s">
        <v>5</v>
      </c>
      <c r="L112" s="202"/>
      <c r="M112" s="203" t="s">
        <v>5</v>
      </c>
      <c r="N112" s="204" t="s">
        <v>45</v>
      </c>
      <c r="O112" s="40"/>
      <c r="P112" s="178">
        <f>O112*H112</f>
        <v>0</v>
      </c>
      <c r="Q112" s="178">
        <v>1.2E-2</v>
      </c>
      <c r="R112" s="178">
        <f>Q112*H112</f>
        <v>0.20400000000000001</v>
      </c>
      <c r="S112" s="178">
        <v>0</v>
      </c>
      <c r="T112" s="179">
        <f>S112*H112</f>
        <v>0</v>
      </c>
      <c r="AR112" s="22" t="s">
        <v>160</v>
      </c>
      <c r="AT112" s="22" t="s">
        <v>157</v>
      </c>
      <c r="AU112" s="22" t="s">
        <v>84</v>
      </c>
      <c r="AY112" s="22" t="s">
        <v>119</v>
      </c>
      <c r="BE112" s="180">
        <f>IF(N112="základní",J112,0)</f>
        <v>0</v>
      </c>
      <c r="BF112" s="180">
        <f>IF(N112="snížená",J112,0)</f>
        <v>0</v>
      </c>
      <c r="BG112" s="180">
        <f>IF(N112="zákl. přenesená",J112,0)</f>
        <v>0</v>
      </c>
      <c r="BH112" s="180">
        <f>IF(N112="sníž. přenesená",J112,0)</f>
        <v>0</v>
      </c>
      <c r="BI112" s="180">
        <f>IF(N112="nulová",J112,0)</f>
        <v>0</v>
      </c>
      <c r="BJ112" s="22" t="s">
        <v>24</v>
      </c>
      <c r="BK112" s="180">
        <f>ROUND(I112*H112,2)</f>
        <v>0</v>
      </c>
      <c r="BL112" s="22" t="s">
        <v>153</v>
      </c>
      <c r="BM112" s="22" t="s">
        <v>212</v>
      </c>
    </row>
    <row r="113" spans="2:65" s="11" customFormat="1" ht="13.5">
      <c r="B113" s="187"/>
      <c r="D113" s="185" t="s">
        <v>135</v>
      </c>
      <c r="E113" s="194" t="s">
        <v>5</v>
      </c>
      <c r="F113" s="205" t="s">
        <v>213</v>
      </c>
      <c r="H113" s="206">
        <v>3</v>
      </c>
      <c r="I113" s="190"/>
      <c r="L113" s="187"/>
      <c r="M113" s="191"/>
      <c r="N113" s="192"/>
      <c r="O113" s="192"/>
      <c r="P113" s="192"/>
      <c r="Q113" s="192"/>
      <c r="R113" s="192"/>
      <c r="S113" s="192"/>
      <c r="T113" s="193"/>
      <c r="AT113" s="194" t="s">
        <v>135</v>
      </c>
      <c r="AU113" s="194" t="s">
        <v>84</v>
      </c>
      <c r="AV113" s="11" t="s">
        <v>84</v>
      </c>
      <c r="AW113" s="11" t="s">
        <v>37</v>
      </c>
      <c r="AX113" s="11" t="s">
        <v>74</v>
      </c>
      <c r="AY113" s="194" t="s">
        <v>119</v>
      </c>
    </row>
    <row r="114" spans="2:65" s="11" customFormat="1" ht="13.5">
      <c r="B114" s="187"/>
      <c r="D114" s="185" t="s">
        <v>135</v>
      </c>
      <c r="E114" s="194" t="s">
        <v>5</v>
      </c>
      <c r="F114" s="205" t="s">
        <v>214</v>
      </c>
      <c r="H114" s="206">
        <v>3</v>
      </c>
      <c r="I114" s="190"/>
      <c r="L114" s="187"/>
      <c r="M114" s="191"/>
      <c r="N114" s="192"/>
      <c r="O114" s="192"/>
      <c r="P114" s="192"/>
      <c r="Q114" s="192"/>
      <c r="R114" s="192"/>
      <c r="S114" s="192"/>
      <c r="T114" s="193"/>
      <c r="AT114" s="194" t="s">
        <v>135</v>
      </c>
      <c r="AU114" s="194" t="s">
        <v>84</v>
      </c>
      <c r="AV114" s="11" t="s">
        <v>84</v>
      </c>
      <c r="AW114" s="11" t="s">
        <v>37</v>
      </c>
      <c r="AX114" s="11" t="s">
        <v>74</v>
      </c>
      <c r="AY114" s="194" t="s">
        <v>119</v>
      </c>
    </row>
    <row r="115" spans="2:65" s="11" customFormat="1" ht="13.5">
      <c r="B115" s="187"/>
      <c r="D115" s="185" t="s">
        <v>135</v>
      </c>
      <c r="E115" s="194" t="s">
        <v>5</v>
      </c>
      <c r="F115" s="205" t="s">
        <v>215</v>
      </c>
      <c r="H115" s="206">
        <v>5</v>
      </c>
      <c r="I115" s="190"/>
      <c r="L115" s="187"/>
      <c r="M115" s="191"/>
      <c r="N115" s="192"/>
      <c r="O115" s="192"/>
      <c r="P115" s="192"/>
      <c r="Q115" s="192"/>
      <c r="R115" s="192"/>
      <c r="S115" s="192"/>
      <c r="T115" s="193"/>
      <c r="AT115" s="194" t="s">
        <v>135</v>
      </c>
      <c r="AU115" s="194" t="s">
        <v>84</v>
      </c>
      <c r="AV115" s="11" t="s">
        <v>84</v>
      </c>
      <c r="AW115" s="11" t="s">
        <v>37</v>
      </c>
      <c r="AX115" s="11" t="s">
        <v>74</v>
      </c>
      <c r="AY115" s="194" t="s">
        <v>119</v>
      </c>
    </row>
    <row r="116" spans="2:65" s="11" customFormat="1" ht="13.5">
      <c r="B116" s="187"/>
      <c r="D116" s="185" t="s">
        <v>135</v>
      </c>
      <c r="E116" s="194" t="s">
        <v>5</v>
      </c>
      <c r="F116" s="205" t="s">
        <v>216</v>
      </c>
      <c r="H116" s="206">
        <v>1</v>
      </c>
      <c r="I116" s="190"/>
      <c r="L116" s="187"/>
      <c r="M116" s="191"/>
      <c r="N116" s="192"/>
      <c r="O116" s="192"/>
      <c r="P116" s="192"/>
      <c r="Q116" s="192"/>
      <c r="R116" s="192"/>
      <c r="S116" s="192"/>
      <c r="T116" s="193"/>
      <c r="AT116" s="194" t="s">
        <v>135</v>
      </c>
      <c r="AU116" s="194" t="s">
        <v>84</v>
      </c>
      <c r="AV116" s="11" t="s">
        <v>84</v>
      </c>
      <c r="AW116" s="11" t="s">
        <v>37</v>
      </c>
      <c r="AX116" s="11" t="s">
        <v>74</v>
      </c>
      <c r="AY116" s="194" t="s">
        <v>119</v>
      </c>
    </row>
    <row r="117" spans="2:65" s="11" customFormat="1" ht="13.5">
      <c r="B117" s="187"/>
      <c r="D117" s="185" t="s">
        <v>135</v>
      </c>
      <c r="E117" s="194" t="s">
        <v>5</v>
      </c>
      <c r="F117" s="205" t="s">
        <v>217</v>
      </c>
      <c r="H117" s="206">
        <v>2</v>
      </c>
      <c r="I117" s="190"/>
      <c r="L117" s="187"/>
      <c r="M117" s="191"/>
      <c r="N117" s="192"/>
      <c r="O117" s="192"/>
      <c r="P117" s="192"/>
      <c r="Q117" s="192"/>
      <c r="R117" s="192"/>
      <c r="S117" s="192"/>
      <c r="T117" s="193"/>
      <c r="AT117" s="194" t="s">
        <v>135</v>
      </c>
      <c r="AU117" s="194" t="s">
        <v>84</v>
      </c>
      <c r="AV117" s="11" t="s">
        <v>84</v>
      </c>
      <c r="AW117" s="11" t="s">
        <v>37</v>
      </c>
      <c r="AX117" s="11" t="s">
        <v>74</v>
      </c>
      <c r="AY117" s="194" t="s">
        <v>119</v>
      </c>
    </row>
    <row r="118" spans="2:65" s="11" customFormat="1" ht="13.5">
      <c r="B118" s="187"/>
      <c r="D118" s="185" t="s">
        <v>135</v>
      </c>
      <c r="E118" s="194" t="s">
        <v>5</v>
      </c>
      <c r="F118" s="205" t="s">
        <v>218</v>
      </c>
      <c r="H118" s="206">
        <v>2</v>
      </c>
      <c r="I118" s="190"/>
      <c r="L118" s="187"/>
      <c r="M118" s="191"/>
      <c r="N118" s="192"/>
      <c r="O118" s="192"/>
      <c r="P118" s="192"/>
      <c r="Q118" s="192"/>
      <c r="R118" s="192"/>
      <c r="S118" s="192"/>
      <c r="T118" s="193"/>
      <c r="AT118" s="194" t="s">
        <v>135</v>
      </c>
      <c r="AU118" s="194" t="s">
        <v>84</v>
      </c>
      <c r="AV118" s="11" t="s">
        <v>84</v>
      </c>
      <c r="AW118" s="11" t="s">
        <v>37</v>
      </c>
      <c r="AX118" s="11" t="s">
        <v>74</v>
      </c>
      <c r="AY118" s="194" t="s">
        <v>119</v>
      </c>
    </row>
    <row r="119" spans="2:65" s="11" customFormat="1" ht="13.5">
      <c r="B119" s="187"/>
      <c r="D119" s="185" t="s">
        <v>135</v>
      </c>
      <c r="E119" s="194" t="s">
        <v>5</v>
      </c>
      <c r="F119" s="205" t="s">
        <v>219</v>
      </c>
      <c r="H119" s="206">
        <v>1</v>
      </c>
      <c r="I119" s="190"/>
      <c r="L119" s="187"/>
      <c r="M119" s="191"/>
      <c r="N119" s="192"/>
      <c r="O119" s="192"/>
      <c r="P119" s="192"/>
      <c r="Q119" s="192"/>
      <c r="R119" s="192"/>
      <c r="S119" s="192"/>
      <c r="T119" s="193"/>
      <c r="AT119" s="194" t="s">
        <v>135</v>
      </c>
      <c r="AU119" s="194" t="s">
        <v>84</v>
      </c>
      <c r="AV119" s="11" t="s">
        <v>84</v>
      </c>
      <c r="AW119" s="11" t="s">
        <v>37</v>
      </c>
      <c r="AX119" s="11" t="s">
        <v>74</v>
      </c>
      <c r="AY119" s="194" t="s">
        <v>119</v>
      </c>
    </row>
    <row r="120" spans="2:65" s="12" customFormat="1" ht="13.5">
      <c r="B120" s="207"/>
      <c r="D120" s="181" t="s">
        <v>135</v>
      </c>
      <c r="E120" s="208" t="s">
        <v>5</v>
      </c>
      <c r="F120" s="209" t="s">
        <v>220</v>
      </c>
      <c r="H120" s="210">
        <v>17</v>
      </c>
      <c r="I120" s="211"/>
      <c r="L120" s="207"/>
      <c r="M120" s="212"/>
      <c r="N120" s="213"/>
      <c r="O120" s="213"/>
      <c r="P120" s="213"/>
      <c r="Q120" s="213"/>
      <c r="R120" s="213"/>
      <c r="S120" s="213"/>
      <c r="T120" s="214"/>
      <c r="AT120" s="215" t="s">
        <v>135</v>
      </c>
      <c r="AU120" s="215" t="s">
        <v>84</v>
      </c>
      <c r="AV120" s="12" t="s">
        <v>127</v>
      </c>
      <c r="AW120" s="12" t="s">
        <v>37</v>
      </c>
      <c r="AX120" s="12" t="s">
        <v>24</v>
      </c>
      <c r="AY120" s="215" t="s">
        <v>119</v>
      </c>
    </row>
    <row r="121" spans="2:65" s="1" customFormat="1" ht="22.5" customHeight="1">
      <c r="B121" s="168"/>
      <c r="C121" s="169" t="s">
        <v>221</v>
      </c>
      <c r="D121" s="169" t="s">
        <v>122</v>
      </c>
      <c r="E121" s="170" t="s">
        <v>222</v>
      </c>
      <c r="F121" s="171" t="s">
        <v>223</v>
      </c>
      <c r="G121" s="172" t="s">
        <v>152</v>
      </c>
      <c r="H121" s="173">
        <v>17</v>
      </c>
      <c r="I121" s="174"/>
      <c r="J121" s="175">
        <f>ROUND(I121*H121,2)</f>
        <v>0</v>
      </c>
      <c r="K121" s="171" t="s">
        <v>126</v>
      </c>
      <c r="L121" s="39"/>
      <c r="M121" s="176" t="s">
        <v>5</v>
      </c>
      <c r="N121" s="177" t="s">
        <v>45</v>
      </c>
      <c r="O121" s="40"/>
      <c r="P121" s="178">
        <f>O121*H121</f>
        <v>0</v>
      </c>
      <c r="Q121" s="178">
        <v>1.0000000000000001E-5</v>
      </c>
      <c r="R121" s="178">
        <f>Q121*H121</f>
        <v>1.7000000000000001E-4</v>
      </c>
      <c r="S121" s="178">
        <v>0</v>
      </c>
      <c r="T121" s="179">
        <f>S121*H121</f>
        <v>0</v>
      </c>
      <c r="AR121" s="22" t="s">
        <v>153</v>
      </c>
      <c r="AT121" s="22" t="s">
        <v>122</v>
      </c>
      <c r="AU121" s="22" t="s">
        <v>84</v>
      </c>
      <c r="AY121" s="22" t="s">
        <v>119</v>
      </c>
      <c r="BE121" s="180">
        <f>IF(N121="základní",J121,0)</f>
        <v>0</v>
      </c>
      <c r="BF121" s="180">
        <f>IF(N121="snížená",J121,0)</f>
        <v>0</v>
      </c>
      <c r="BG121" s="180">
        <f>IF(N121="zákl. přenesená",J121,0)</f>
        <v>0</v>
      </c>
      <c r="BH121" s="180">
        <f>IF(N121="sníž. přenesená",J121,0)</f>
        <v>0</v>
      </c>
      <c r="BI121" s="180">
        <f>IF(N121="nulová",J121,0)</f>
        <v>0</v>
      </c>
      <c r="BJ121" s="22" t="s">
        <v>24</v>
      </c>
      <c r="BK121" s="180">
        <f>ROUND(I121*H121,2)</f>
        <v>0</v>
      </c>
      <c r="BL121" s="22" t="s">
        <v>153</v>
      </c>
      <c r="BM121" s="22" t="s">
        <v>224</v>
      </c>
    </row>
    <row r="122" spans="2:65" s="1" customFormat="1" ht="27">
      <c r="B122" s="39"/>
      <c r="D122" s="181" t="s">
        <v>129</v>
      </c>
      <c r="F122" s="182" t="s">
        <v>225</v>
      </c>
      <c r="I122" s="183"/>
      <c r="L122" s="39"/>
      <c r="M122" s="184"/>
      <c r="N122" s="40"/>
      <c r="O122" s="40"/>
      <c r="P122" s="40"/>
      <c r="Q122" s="40"/>
      <c r="R122" s="40"/>
      <c r="S122" s="40"/>
      <c r="T122" s="68"/>
      <c r="AT122" s="22" t="s">
        <v>129</v>
      </c>
      <c r="AU122" s="22" t="s">
        <v>84</v>
      </c>
    </row>
    <row r="123" spans="2:65" s="1" customFormat="1" ht="22.5" customHeight="1">
      <c r="B123" s="168"/>
      <c r="C123" s="195" t="s">
        <v>226</v>
      </c>
      <c r="D123" s="195" t="s">
        <v>157</v>
      </c>
      <c r="E123" s="196" t="s">
        <v>227</v>
      </c>
      <c r="F123" s="197" t="s">
        <v>228</v>
      </c>
      <c r="G123" s="198" t="s">
        <v>152</v>
      </c>
      <c r="H123" s="199">
        <v>17</v>
      </c>
      <c r="I123" s="200"/>
      <c r="J123" s="201">
        <f>ROUND(I123*H123,2)</f>
        <v>0</v>
      </c>
      <c r="K123" s="197" t="s">
        <v>5</v>
      </c>
      <c r="L123" s="202"/>
      <c r="M123" s="203" t="s">
        <v>5</v>
      </c>
      <c r="N123" s="204" t="s">
        <v>45</v>
      </c>
      <c r="O123" s="40"/>
      <c r="P123" s="178">
        <f>O123*H123</f>
        <v>0</v>
      </c>
      <c r="Q123" s="178">
        <v>6.7000000000000002E-3</v>
      </c>
      <c r="R123" s="178">
        <f>Q123*H123</f>
        <v>0.1139</v>
      </c>
      <c r="S123" s="178">
        <v>0</v>
      </c>
      <c r="T123" s="179">
        <f>S123*H123</f>
        <v>0</v>
      </c>
      <c r="AR123" s="22" t="s">
        <v>160</v>
      </c>
      <c r="AT123" s="22" t="s">
        <v>157</v>
      </c>
      <c r="AU123" s="22" t="s">
        <v>84</v>
      </c>
      <c r="AY123" s="22" t="s">
        <v>119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22" t="s">
        <v>24</v>
      </c>
      <c r="BK123" s="180">
        <f>ROUND(I123*H123,2)</f>
        <v>0</v>
      </c>
      <c r="BL123" s="22" t="s">
        <v>153</v>
      </c>
      <c r="BM123" s="22" t="s">
        <v>229</v>
      </c>
    </row>
    <row r="124" spans="2:65" s="11" customFormat="1" ht="13.5">
      <c r="B124" s="187"/>
      <c r="D124" s="181" t="s">
        <v>135</v>
      </c>
      <c r="E124" s="216" t="s">
        <v>5</v>
      </c>
      <c r="F124" s="188" t="s">
        <v>230</v>
      </c>
      <c r="H124" s="189">
        <v>17</v>
      </c>
      <c r="I124" s="190"/>
      <c r="L124" s="187"/>
      <c r="M124" s="191"/>
      <c r="N124" s="192"/>
      <c r="O124" s="192"/>
      <c r="P124" s="192"/>
      <c r="Q124" s="192"/>
      <c r="R124" s="192"/>
      <c r="S124" s="192"/>
      <c r="T124" s="193"/>
      <c r="AT124" s="194" t="s">
        <v>135</v>
      </c>
      <c r="AU124" s="194" t="s">
        <v>84</v>
      </c>
      <c r="AV124" s="11" t="s">
        <v>84</v>
      </c>
      <c r="AW124" s="11" t="s">
        <v>37</v>
      </c>
      <c r="AX124" s="11" t="s">
        <v>24</v>
      </c>
      <c r="AY124" s="194" t="s">
        <v>119</v>
      </c>
    </row>
    <row r="125" spans="2:65" s="1" customFormat="1" ht="22.5" customHeight="1">
      <c r="B125" s="168"/>
      <c r="C125" s="169" t="s">
        <v>10</v>
      </c>
      <c r="D125" s="169" t="s">
        <v>122</v>
      </c>
      <c r="E125" s="170" t="s">
        <v>231</v>
      </c>
      <c r="F125" s="171" t="s">
        <v>232</v>
      </c>
      <c r="G125" s="172" t="s">
        <v>152</v>
      </c>
      <c r="H125" s="173">
        <v>4</v>
      </c>
      <c r="I125" s="174"/>
      <c r="J125" s="175">
        <f>ROUND(I125*H125,2)</f>
        <v>0</v>
      </c>
      <c r="K125" s="171" t="s">
        <v>126</v>
      </c>
      <c r="L125" s="39"/>
      <c r="M125" s="176" t="s">
        <v>5</v>
      </c>
      <c r="N125" s="177" t="s">
        <v>45</v>
      </c>
      <c r="O125" s="40"/>
      <c r="P125" s="178">
        <f>O125*H125</f>
        <v>0</v>
      </c>
      <c r="Q125" s="178">
        <v>4.0000000000000003E-5</v>
      </c>
      <c r="R125" s="178">
        <f>Q125*H125</f>
        <v>1.6000000000000001E-4</v>
      </c>
      <c r="S125" s="178">
        <v>0</v>
      </c>
      <c r="T125" s="179">
        <f>S125*H125</f>
        <v>0</v>
      </c>
      <c r="AR125" s="22" t="s">
        <v>153</v>
      </c>
      <c r="AT125" s="22" t="s">
        <v>122</v>
      </c>
      <c r="AU125" s="22" t="s">
        <v>84</v>
      </c>
      <c r="AY125" s="22" t="s">
        <v>119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22" t="s">
        <v>24</v>
      </c>
      <c r="BK125" s="180">
        <f>ROUND(I125*H125,2)</f>
        <v>0</v>
      </c>
      <c r="BL125" s="22" t="s">
        <v>153</v>
      </c>
      <c r="BM125" s="22" t="s">
        <v>233</v>
      </c>
    </row>
    <row r="126" spans="2:65" s="1" customFormat="1" ht="13.5">
      <c r="B126" s="39"/>
      <c r="D126" s="181" t="s">
        <v>129</v>
      </c>
      <c r="F126" s="182" t="s">
        <v>234</v>
      </c>
      <c r="I126" s="183"/>
      <c r="L126" s="39"/>
      <c r="M126" s="184"/>
      <c r="N126" s="40"/>
      <c r="O126" s="40"/>
      <c r="P126" s="40"/>
      <c r="Q126" s="40"/>
      <c r="R126" s="40"/>
      <c r="S126" s="40"/>
      <c r="T126" s="68"/>
      <c r="AT126" s="22" t="s">
        <v>129</v>
      </c>
      <c r="AU126" s="22" t="s">
        <v>84</v>
      </c>
    </row>
    <row r="127" spans="2:65" s="1" customFormat="1" ht="22.5" customHeight="1">
      <c r="B127" s="168"/>
      <c r="C127" s="195" t="s">
        <v>235</v>
      </c>
      <c r="D127" s="195" t="s">
        <v>157</v>
      </c>
      <c r="E127" s="196" t="s">
        <v>236</v>
      </c>
      <c r="F127" s="197" t="s">
        <v>237</v>
      </c>
      <c r="G127" s="198" t="s">
        <v>152</v>
      </c>
      <c r="H127" s="199">
        <v>4</v>
      </c>
      <c r="I127" s="200"/>
      <c r="J127" s="201">
        <f>ROUND(I127*H127,2)</f>
        <v>0</v>
      </c>
      <c r="K127" s="197" t="s">
        <v>5</v>
      </c>
      <c r="L127" s="202"/>
      <c r="M127" s="203" t="s">
        <v>5</v>
      </c>
      <c r="N127" s="204" t="s">
        <v>45</v>
      </c>
      <c r="O127" s="40"/>
      <c r="P127" s="178">
        <f>O127*H127</f>
        <v>0</v>
      </c>
      <c r="Q127" s="178">
        <v>1.8E-3</v>
      </c>
      <c r="R127" s="178">
        <f>Q127*H127</f>
        <v>7.1999999999999998E-3</v>
      </c>
      <c r="S127" s="178">
        <v>0</v>
      </c>
      <c r="T127" s="179">
        <f>S127*H127</f>
        <v>0</v>
      </c>
      <c r="AR127" s="22" t="s">
        <v>160</v>
      </c>
      <c r="AT127" s="22" t="s">
        <v>157</v>
      </c>
      <c r="AU127" s="22" t="s">
        <v>84</v>
      </c>
      <c r="AY127" s="22" t="s">
        <v>119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22" t="s">
        <v>24</v>
      </c>
      <c r="BK127" s="180">
        <f>ROUND(I127*H127,2)</f>
        <v>0</v>
      </c>
      <c r="BL127" s="22" t="s">
        <v>153</v>
      </c>
      <c r="BM127" s="22" t="s">
        <v>238</v>
      </c>
    </row>
    <row r="128" spans="2:65" s="1" customFormat="1" ht="22.5" customHeight="1">
      <c r="B128" s="168"/>
      <c r="C128" s="169" t="s">
        <v>239</v>
      </c>
      <c r="D128" s="169" t="s">
        <v>122</v>
      </c>
      <c r="E128" s="170" t="s">
        <v>240</v>
      </c>
      <c r="F128" s="171" t="s">
        <v>241</v>
      </c>
      <c r="G128" s="172" t="s">
        <v>152</v>
      </c>
      <c r="H128" s="173">
        <v>4</v>
      </c>
      <c r="I128" s="174"/>
      <c r="J128" s="175">
        <f>ROUND(I128*H128,2)</f>
        <v>0</v>
      </c>
      <c r="K128" s="171" t="s">
        <v>126</v>
      </c>
      <c r="L128" s="39"/>
      <c r="M128" s="176" t="s">
        <v>5</v>
      </c>
      <c r="N128" s="177" t="s">
        <v>45</v>
      </c>
      <c r="O128" s="40"/>
      <c r="P128" s="178">
        <f>O128*H128</f>
        <v>0</v>
      </c>
      <c r="Q128" s="178">
        <v>0</v>
      </c>
      <c r="R128" s="178">
        <f>Q128*H128</f>
        <v>0</v>
      </c>
      <c r="S128" s="178">
        <v>5.11E-3</v>
      </c>
      <c r="T128" s="179">
        <f>S128*H128</f>
        <v>2.044E-2</v>
      </c>
      <c r="AR128" s="22" t="s">
        <v>153</v>
      </c>
      <c r="AT128" s="22" t="s">
        <v>122</v>
      </c>
      <c r="AU128" s="22" t="s">
        <v>84</v>
      </c>
      <c r="AY128" s="22" t="s">
        <v>119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22" t="s">
        <v>24</v>
      </c>
      <c r="BK128" s="180">
        <f>ROUND(I128*H128,2)</f>
        <v>0</v>
      </c>
      <c r="BL128" s="22" t="s">
        <v>153</v>
      </c>
      <c r="BM128" s="22" t="s">
        <v>242</v>
      </c>
    </row>
    <row r="129" spans="2:65" s="1" customFormat="1" ht="27">
      <c r="B129" s="39"/>
      <c r="D129" s="185" t="s">
        <v>129</v>
      </c>
      <c r="F129" s="186" t="s">
        <v>243</v>
      </c>
      <c r="I129" s="183"/>
      <c r="L129" s="39"/>
      <c r="M129" s="184"/>
      <c r="N129" s="40"/>
      <c r="O129" s="40"/>
      <c r="P129" s="40"/>
      <c r="Q129" s="40"/>
      <c r="R129" s="40"/>
      <c r="S129" s="40"/>
      <c r="T129" s="68"/>
      <c r="AT129" s="22" t="s">
        <v>129</v>
      </c>
      <c r="AU129" s="22" t="s">
        <v>84</v>
      </c>
    </row>
    <row r="130" spans="2:65" s="11" customFormat="1" ht="13.5">
      <c r="B130" s="187"/>
      <c r="D130" s="185" t="s">
        <v>135</v>
      </c>
      <c r="E130" s="194" t="s">
        <v>5</v>
      </c>
      <c r="F130" s="205" t="s">
        <v>244</v>
      </c>
      <c r="H130" s="206">
        <v>2</v>
      </c>
      <c r="I130" s="190"/>
      <c r="L130" s="187"/>
      <c r="M130" s="191"/>
      <c r="N130" s="192"/>
      <c r="O130" s="192"/>
      <c r="P130" s="192"/>
      <c r="Q130" s="192"/>
      <c r="R130" s="192"/>
      <c r="S130" s="192"/>
      <c r="T130" s="193"/>
      <c r="AT130" s="194" t="s">
        <v>135</v>
      </c>
      <c r="AU130" s="194" t="s">
        <v>84</v>
      </c>
      <c r="AV130" s="11" t="s">
        <v>84</v>
      </c>
      <c r="AW130" s="11" t="s">
        <v>37</v>
      </c>
      <c r="AX130" s="11" t="s">
        <v>74</v>
      </c>
      <c r="AY130" s="194" t="s">
        <v>119</v>
      </c>
    </row>
    <row r="131" spans="2:65" s="11" customFormat="1" ht="13.5">
      <c r="B131" s="187"/>
      <c r="D131" s="185" t="s">
        <v>135</v>
      </c>
      <c r="E131" s="194" t="s">
        <v>5</v>
      </c>
      <c r="F131" s="205" t="s">
        <v>245</v>
      </c>
      <c r="H131" s="206">
        <v>2</v>
      </c>
      <c r="I131" s="190"/>
      <c r="L131" s="187"/>
      <c r="M131" s="191"/>
      <c r="N131" s="192"/>
      <c r="O131" s="192"/>
      <c r="P131" s="192"/>
      <c r="Q131" s="192"/>
      <c r="R131" s="192"/>
      <c r="S131" s="192"/>
      <c r="T131" s="193"/>
      <c r="AT131" s="194" t="s">
        <v>135</v>
      </c>
      <c r="AU131" s="194" t="s">
        <v>84</v>
      </c>
      <c r="AV131" s="11" t="s">
        <v>84</v>
      </c>
      <c r="AW131" s="11" t="s">
        <v>37</v>
      </c>
      <c r="AX131" s="11" t="s">
        <v>74</v>
      </c>
      <c r="AY131" s="194" t="s">
        <v>119</v>
      </c>
    </row>
    <row r="132" spans="2:65" s="12" customFormat="1" ht="13.5">
      <c r="B132" s="207"/>
      <c r="D132" s="181" t="s">
        <v>135</v>
      </c>
      <c r="E132" s="208" t="s">
        <v>5</v>
      </c>
      <c r="F132" s="209" t="s">
        <v>220</v>
      </c>
      <c r="H132" s="210">
        <v>4</v>
      </c>
      <c r="I132" s="211"/>
      <c r="L132" s="207"/>
      <c r="M132" s="212"/>
      <c r="N132" s="213"/>
      <c r="O132" s="213"/>
      <c r="P132" s="213"/>
      <c r="Q132" s="213"/>
      <c r="R132" s="213"/>
      <c r="S132" s="213"/>
      <c r="T132" s="214"/>
      <c r="AT132" s="215" t="s">
        <v>135</v>
      </c>
      <c r="AU132" s="215" t="s">
        <v>84</v>
      </c>
      <c r="AV132" s="12" t="s">
        <v>127</v>
      </c>
      <c r="AW132" s="12" t="s">
        <v>37</v>
      </c>
      <c r="AX132" s="12" t="s">
        <v>24</v>
      </c>
      <c r="AY132" s="215" t="s">
        <v>119</v>
      </c>
    </row>
    <row r="133" spans="2:65" s="1" customFormat="1" ht="22.5" customHeight="1">
      <c r="B133" s="168"/>
      <c r="C133" s="169" t="s">
        <v>246</v>
      </c>
      <c r="D133" s="169" t="s">
        <v>122</v>
      </c>
      <c r="E133" s="170" t="s">
        <v>247</v>
      </c>
      <c r="F133" s="171" t="s">
        <v>248</v>
      </c>
      <c r="G133" s="172" t="s">
        <v>202</v>
      </c>
      <c r="H133" s="173">
        <v>5</v>
      </c>
      <c r="I133" s="174"/>
      <c r="J133" s="175">
        <f>ROUND(I133*H133,2)</f>
        <v>0</v>
      </c>
      <c r="K133" s="171" t="s">
        <v>126</v>
      </c>
      <c r="L133" s="39"/>
      <c r="M133" s="176" t="s">
        <v>5</v>
      </c>
      <c r="N133" s="177" t="s">
        <v>45</v>
      </c>
      <c r="O133" s="40"/>
      <c r="P133" s="178">
        <f>O133*H133</f>
        <v>0</v>
      </c>
      <c r="Q133" s="178">
        <v>1.8E-3</v>
      </c>
      <c r="R133" s="178">
        <f>Q133*H133</f>
        <v>8.9999999999999993E-3</v>
      </c>
      <c r="S133" s="178">
        <v>0</v>
      </c>
      <c r="T133" s="179">
        <f>S133*H133</f>
        <v>0</v>
      </c>
      <c r="AR133" s="22" t="s">
        <v>153</v>
      </c>
      <c r="AT133" s="22" t="s">
        <v>122</v>
      </c>
      <c r="AU133" s="22" t="s">
        <v>84</v>
      </c>
      <c r="AY133" s="22" t="s">
        <v>119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22" t="s">
        <v>24</v>
      </c>
      <c r="BK133" s="180">
        <f>ROUND(I133*H133,2)</f>
        <v>0</v>
      </c>
      <c r="BL133" s="22" t="s">
        <v>153</v>
      </c>
      <c r="BM133" s="22" t="s">
        <v>249</v>
      </c>
    </row>
    <row r="134" spans="2:65" s="1" customFormat="1" ht="13.5">
      <c r="B134" s="39"/>
      <c r="D134" s="185" t="s">
        <v>129</v>
      </c>
      <c r="F134" s="186" t="s">
        <v>248</v>
      </c>
      <c r="I134" s="183"/>
      <c r="L134" s="39"/>
      <c r="M134" s="184"/>
      <c r="N134" s="40"/>
      <c r="O134" s="40"/>
      <c r="P134" s="40"/>
      <c r="Q134" s="40"/>
      <c r="R134" s="40"/>
      <c r="S134" s="40"/>
      <c r="T134" s="68"/>
      <c r="AT134" s="22" t="s">
        <v>129</v>
      </c>
      <c r="AU134" s="22" t="s">
        <v>84</v>
      </c>
    </row>
    <row r="135" spans="2:65" s="11" customFormat="1" ht="13.5">
      <c r="B135" s="187"/>
      <c r="D135" s="185" t="s">
        <v>135</v>
      </c>
      <c r="E135" s="194" t="s">
        <v>5</v>
      </c>
      <c r="F135" s="205" t="s">
        <v>244</v>
      </c>
      <c r="H135" s="206">
        <v>2</v>
      </c>
      <c r="I135" s="190"/>
      <c r="L135" s="187"/>
      <c r="M135" s="191"/>
      <c r="N135" s="192"/>
      <c r="O135" s="192"/>
      <c r="P135" s="192"/>
      <c r="Q135" s="192"/>
      <c r="R135" s="192"/>
      <c r="S135" s="192"/>
      <c r="T135" s="193"/>
      <c r="AT135" s="194" t="s">
        <v>135</v>
      </c>
      <c r="AU135" s="194" t="s">
        <v>84</v>
      </c>
      <c r="AV135" s="11" t="s">
        <v>84</v>
      </c>
      <c r="AW135" s="11" t="s">
        <v>37</v>
      </c>
      <c r="AX135" s="11" t="s">
        <v>74</v>
      </c>
      <c r="AY135" s="194" t="s">
        <v>119</v>
      </c>
    </row>
    <row r="136" spans="2:65" s="11" customFormat="1" ht="13.5">
      <c r="B136" s="187"/>
      <c r="D136" s="185" t="s">
        <v>135</v>
      </c>
      <c r="E136" s="194" t="s">
        <v>5</v>
      </c>
      <c r="F136" s="205" t="s">
        <v>214</v>
      </c>
      <c r="H136" s="206">
        <v>3</v>
      </c>
      <c r="I136" s="190"/>
      <c r="L136" s="187"/>
      <c r="M136" s="191"/>
      <c r="N136" s="192"/>
      <c r="O136" s="192"/>
      <c r="P136" s="192"/>
      <c r="Q136" s="192"/>
      <c r="R136" s="192"/>
      <c r="S136" s="192"/>
      <c r="T136" s="193"/>
      <c r="AT136" s="194" t="s">
        <v>135</v>
      </c>
      <c r="AU136" s="194" t="s">
        <v>84</v>
      </c>
      <c r="AV136" s="11" t="s">
        <v>84</v>
      </c>
      <c r="AW136" s="11" t="s">
        <v>37</v>
      </c>
      <c r="AX136" s="11" t="s">
        <v>74</v>
      </c>
      <c r="AY136" s="194" t="s">
        <v>119</v>
      </c>
    </row>
    <row r="137" spans="2:65" s="12" customFormat="1" ht="13.5">
      <c r="B137" s="207"/>
      <c r="D137" s="181" t="s">
        <v>135</v>
      </c>
      <c r="E137" s="208" t="s">
        <v>5</v>
      </c>
      <c r="F137" s="209" t="s">
        <v>220</v>
      </c>
      <c r="H137" s="210">
        <v>5</v>
      </c>
      <c r="I137" s="211"/>
      <c r="L137" s="207"/>
      <c r="M137" s="212"/>
      <c r="N137" s="213"/>
      <c r="O137" s="213"/>
      <c r="P137" s="213"/>
      <c r="Q137" s="213"/>
      <c r="R137" s="213"/>
      <c r="S137" s="213"/>
      <c r="T137" s="214"/>
      <c r="AT137" s="215" t="s">
        <v>135</v>
      </c>
      <c r="AU137" s="215" t="s">
        <v>84</v>
      </c>
      <c r="AV137" s="12" t="s">
        <v>127</v>
      </c>
      <c r="AW137" s="12" t="s">
        <v>37</v>
      </c>
      <c r="AX137" s="12" t="s">
        <v>24</v>
      </c>
      <c r="AY137" s="215" t="s">
        <v>119</v>
      </c>
    </row>
    <row r="138" spans="2:65" s="1" customFormat="1" ht="22.5" customHeight="1">
      <c r="B138" s="168"/>
      <c r="C138" s="169" t="s">
        <v>250</v>
      </c>
      <c r="D138" s="169" t="s">
        <v>122</v>
      </c>
      <c r="E138" s="170" t="s">
        <v>251</v>
      </c>
      <c r="F138" s="171" t="s">
        <v>252</v>
      </c>
      <c r="G138" s="172" t="s">
        <v>202</v>
      </c>
      <c r="H138" s="173">
        <v>2</v>
      </c>
      <c r="I138" s="174"/>
      <c r="J138" s="175">
        <f>ROUND(I138*H138,2)</f>
        <v>0</v>
      </c>
      <c r="K138" s="171" t="s">
        <v>126</v>
      </c>
      <c r="L138" s="39"/>
      <c r="M138" s="176" t="s">
        <v>5</v>
      </c>
      <c r="N138" s="177" t="s">
        <v>45</v>
      </c>
      <c r="O138" s="40"/>
      <c r="P138" s="178">
        <f>O138*H138</f>
        <v>0</v>
      </c>
      <c r="Q138" s="178">
        <v>1.8400000000000001E-3</v>
      </c>
      <c r="R138" s="178">
        <f>Q138*H138</f>
        <v>3.6800000000000001E-3</v>
      </c>
      <c r="S138" s="178">
        <v>0</v>
      </c>
      <c r="T138" s="179">
        <f>S138*H138</f>
        <v>0</v>
      </c>
      <c r="AR138" s="22" t="s">
        <v>153</v>
      </c>
      <c r="AT138" s="22" t="s">
        <v>122</v>
      </c>
      <c r="AU138" s="22" t="s">
        <v>84</v>
      </c>
      <c r="AY138" s="22" t="s">
        <v>119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22" t="s">
        <v>24</v>
      </c>
      <c r="BK138" s="180">
        <f>ROUND(I138*H138,2)</f>
        <v>0</v>
      </c>
      <c r="BL138" s="22" t="s">
        <v>153</v>
      </c>
      <c r="BM138" s="22" t="s">
        <v>253</v>
      </c>
    </row>
    <row r="139" spans="2:65" s="1" customFormat="1" ht="13.5">
      <c r="B139" s="39"/>
      <c r="D139" s="185" t="s">
        <v>129</v>
      </c>
      <c r="F139" s="186" t="s">
        <v>252</v>
      </c>
      <c r="I139" s="183"/>
      <c r="L139" s="39"/>
      <c r="M139" s="184"/>
      <c r="N139" s="40"/>
      <c r="O139" s="40"/>
      <c r="P139" s="40"/>
      <c r="Q139" s="40"/>
      <c r="R139" s="40"/>
      <c r="S139" s="40"/>
      <c r="T139" s="68"/>
      <c r="AT139" s="22" t="s">
        <v>129</v>
      </c>
      <c r="AU139" s="22" t="s">
        <v>84</v>
      </c>
    </row>
    <row r="140" spans="2:65" s="11" customFormat="1" ht="13.5">
      <c r="B140" s="187"/>
      <c r="D140" s="181" t="s">
        <v>135</v>
      </c>
      <c r="E140" s="216" t="s">
        <v>5</v>
      </c>
      <c r="F140" s="188" t="s">
        <v>245</v>
      </c>
      <c r="H140" s="189">
        <v>2</v>
      </c>
      <c r="I140" s="190"/>
      <c r="L140" s="187"/>
      <c r="M140" s="191"/>
      <c r="N140" s="192"/>
      <c r="O140" s="192"/>
      <c r="P140" s="192"/>
      <c r="Q140" s="192"/>
      <c r="R140" s="192"/>
      <c r="S140" s="192"/>
      <c r="T140" s="193"/>
      <c r="AT140" s="194" t="s">
        <v>135</v>
      </c>
      <c r="AU140" s="194" t="s">
        <v>84</v>
      </c>
      <c r="AV140" s="11" t="s">
        <v>84</v>
      </c>
      <c r="AW140" s="11" t="s">
        <v>37</v>
      </c>
      <c r="AX140" s="11" t="s">
        <v>24</v>
      </c>
      <c r="AY140" s="194" t="s">
        <v>119</v>
      </c>
    </row>
    <row r="141" spans="2:65" s="1" customFormat="1" ht="22.5" customHeight="1">
      <c r="B141" s="168"/>
      <c r="C141" s="169" t="s">
        <v>254</v>
      </c>
      <c r="D141" s="169" t="s">
        <v>122</v>
      </c>
      <c r="E141" s="170" t="s">
        <v>255</v>
      </c>
      <c r="F141" s="171" t="s">
        <v>256</v>
      </c>
      <c r="G141" s="172" t="s">
        <v>152</v>
      </c>
      <c r="H141" s="173">
        <v>3</v>
      </c>
      <c r="I141" s="174"/>
      <c r="J141" s="175">
        <f>ROUND(I141*H141,2)</f>
        <v>0</v>
      </c>
      <c r="K141" s="171" t="s">
        <v>126</v>
      </c>
      <c r="L141" s="39"/>
      <c r="M141" s="176" t="s">
        <v>5</v>
      </c>
      <c r="N141" s="177" t="s">
        <v>45</v>
      </c>
      <c r="O141" s="40"/>
      <c r="P141" s="178">
        <f>O141*H141</f>
        <v>0</v>
      </c>
      <c r="Q141" s="178">
        <v>1.09E-3</v>
      </c>
      <c r="R141" s="178">
        <f>Q141*H141</f>
        <v>3.2700000000000003E-3</v>
      </c>
      <c r="S141" s="178">
        <v>0</v>
      </c>
      <c r="T141" s="179">
        <f>S141*H141</f>
        <v>0</v>
      </c>
      <c r="AR141" s="22" t="s">
        <v>153</v>
      </c>
      <c r="AT141" s="22" t="s">
        <v>122</v>
      </c>
      <c r="AU141" s="22" t="s">
        <v>84</v>
      </c>
      <c r="AY141" s="22" t="s">
        <v>119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22" t="s">
        <v>24</v>
      </c>
      <c r="BK141" s="180">
        <f>ROUND(I141*H141,2)</f>
        <v>0</v>
      </c>
      <c r="BL141" s="22" t="s">
        <v>153</v>
      </c>
      <c r="BM141" s="22" t="s">
        <v>257</v>
      </c>
    </row>
    <row r="142" spans="2:65" s="1" customFormat="1" ht="13.5">
      <c r="B142" s="39"/>
      <c r="D142" s="185" t="s">
        <v>129</v>
      </c>
      <c r="F142" s="186" t="s">
        <v>258</v>
      </c>
      <c r="I142" s="183"/>
      <c r="L142" s="39"/>
      <c r="M142" s="184"/>
      <c r="N142" s="40"/>
      <c r="O142" s="40"/>
      <c r="P142" s="40"/>
      <c r="Q142" s="40"/>
      <c r="R142" s="40"/>
      <c r="S142" s="40"/>
      <c r="T142" s="68"/>
      <c r="AT142" s="22" t="s">
        <v>129</v>
      </c>
      <c r="AU142" s="22" t="s">
        <v>84</v>
      </c>
    </row>
    <row r="143" spans="2:65" s="11" customFormat="1" ht="13.5">
      <c r="B143" s="187"/>
      <c r="D143" s="181" t="s">
        <v>135</v>
      </c>
      <c r="E143" s="216" t="s">
        <v>5</v>
      </c>
      <c r="F143" s="188" t="s">
        <v>213</v>
      </c>
      <c r="H143" s="189">
        <v>3</v>
      </c>
      <c r="I143" s="190"/>
      <c r="L143" s="187"/>
      <c r="M143" s="191"/>
      <c r="N143" s="192"/>
      <c r="O143" s="192"/>
      <c r="P143" s="192"/>
      <c r="Q143" s="192"/>
      <c r="R143" s="192"/>
      <c r="S143" s="192"/>
      <c r="T143" s="193"/>
      <c r="AT143" s="194" t="s">
        <v>135</v>
      </c>
      <c r="AU143" s="194" t="s">
        <v>84</v>
      </c>
      <c r="AV143" s="11" t="s">
        <v>84</v>
      </c>
      <c r="AW143" s="11" t="s">
        <v>37</v>
      </c>
      <c r="AX143" s="11" t="s">
        <v>24</v>
      </c>
      <c r="AY143" s="194" t="s">
        <v>119</v>
      </c>
    </row>
    <row r="144" spans="2:65" s="1" customFormat="1" ht="22.5" customHeight="1">
      <c r="B144" s="168"/>
      <c r="C144" s="169" t="s">
        <v>259</v>
      </c>
      <c r="D144" s="169" t="s">
        <v>122</v>
      </c>
      <c r="E144" s="170" t="s">
        <v>260</v>
      </c>
      <c r="F144" s="171" t="s">
        <v>261</v>
      </c>
      <c r="G144" s="172" t="s">
        <v>152</v>
      </c>
      <c r="H144" s="173">
        <v>11</v>
      </c>
      <c r="I144" s="174"/>
      <c r="J144" s="175">
        <f>ROUND(I144*H144,2)</f>
        <v>0</v>
      </c>
      <c r="K144" s="171" t="s">
        <v>126</v>
      </c>
      <c r="L144" s="39"/>
      <c r="M144" s="176" t="s">
        <v>5</v>
      </c>
      <c r="N144" s="177" t="s">
        <v>45</v>
      </c>
      <c r="O144" s="40"/>
      <c r="P144" s="178">
        <f>O144*H144</f>
        <v>0</v>
      </c>
      <c r="Q144" s="178">
        <v>4.0000000000000003E-5</v>
      </c>
      <c r="R144" s="178">
        <f>Q144*H144</f>
        <v>4.4000000000000002E-4</v>
      </c>
      <c r="S144" s="178">
        <v>0</v>
      </c>
      <c r="T144" s="179">
        <f>S144*H144</f>
        <v>0</v>
      </c>
      <c r="AR144" s="22" t="s">
        <v>153</v>
      </c>
      <c r="AT144" s="22" t="s">
        <v>122</v>
      </c>
      <c r="AU144" s="22" t="s">
        <v>84</v>
      </c>
      <c r="AY144" s="22" t="s">
        <v>119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22" t="s">
        <v>24</v>
      </c>
      <c r="BK144" s="180">
        <f>ROUND(I144*H144,2)</f>
        <v>0</v>
      </c>
      <c r="BL144" s="22" t="s">
        <v>153</v>
      </c>
      <c r="BM144" s="22" t="s">
        <v>262</v>
      </c>
    </row>
    <row r="145" spans="2:65" s="1" customFormat="1" ht="13.5">
      <c r="B145" s="39"/>
      <c r="D145" s="181" t="s">
        <v>129</v>
      </c>
      <c r="F145" s="182" t="s">
        <v>263</v>
      </c>
      <c r="I145" s="183"/>
      <c r="L145" s="39"/>
      <c r="M145" s="184"/>
      <c r="N145" s="40"/>
      <c r="O145" s="40"/>
      <c r="P145" s="40"/>
      <c r="Q145" s="40"/>
      <c r="R145" s="40"/>
      <c r="S145" s="40"/>
      <c r="T145" s="68"/>
      <c r="AT145" s="22" t="s">
        <v>129</v>
      </c>
      <c r="AU145" s="22" t="s">
        <v>84</v>
      </c>
    </row>
    <row r="146" spans="2:65" s="1" customFormat="1" ht="22.5" customHeight="1">
      <c r="B146" s="168"/>
      <c r="C146" s="195" t="s">
        <v>264</v>
      </c>
      <c r="D146" s="195" t="s">
        <v>157</v>
      </c>
      <c r="E146" s="196" t="s">
        <v>265</v>
      </c>
      <c r="F146" s="197" t="s">
        <v>266</v>
      </c>
      <c r="G146" s="198" t="s">
        <v>152</v>
      </c>
      <c r="H146" s="199">
        <v>7</v>
      </c>
      <c r="I146" s="200"/>
      <c r="J146" s="201">
        <f>ROUND(I146*H146,2)</f>
        <v>0</v>
      </c>
      <c r="K146" s="197" t="s">
        <v>5</v>
      </c>
      <c r="L146" s="202"/>
      <c r="M146" s="203" t="s">
        <v>5</v>
      </c>
      <c r="N146" s="204" t="s">
        <v>45</v>
      </c>
      <c r="O146" s="40"/>
      <c r="P146" s="178">
        <f>O146*H146</f>
        <v>0</v>
      </c>
      <c r="Q146" s="178">
        <v>1.8E-3</v>
      </c>
      <c r="R146" s="178">
        <f>Q146*H146</f>
        <v>1.26E-2</v>
      </c>
      <c r="S146" s="178">
        <v>0</v>
      </c>
      <c r="T146" s="179">
        <f>S146*H146</f>
        <v>0</v>
      </c>
      <c r="AR146" s="22" t="s">
        <v>160</v>
      </c>
      <c r="AT146" s="22" t="s">
        <v>157</v>
      </c>
      <c r="AU146" s="22" t="s">
        <v>84</v>
      </c>
      <c r="AY146" s="22" t="s">
        <v>119</v>
      </c>
      <c r="BE146" s="180">
        <f>IF(N146="základní",J146,0)</f>
        <v>0</v>
      </c>
      <c r="BF146" s="180">
        <f>IF(N146="snížená",J146,0)</f>
        <v>0</v>
      </c>
      <c r="BG146" s="180">
        <f>IF(N146="zákl. přenesená",J146,0)</f>
        <v>0</v>
      </c>
      <c r="BH146" s="180">
        <f>IF(N146="sníž. přenesená",J146,0)</f>
        <v>0</v>
      </c>
      <c r="BI146" s="180">
        <f>IF(N146="nulová",J146,0)</f>
        <v>0</v>
      </c>
      <c r="BJ146" s="22" t="s">
        <v>24</v>
      </c>
      <c r="BK146" s="180">
        <f>ROUND(I146*H146,2)</f>
        <v>0</v>
      </c>
      <c r="BL146" s="22" t="s">
        <v>153</v>
      </c>
      <c r="BM146" s="22" t="s">
        <v>267</v>
      </c>
    </row>
    <row r="147" spans="2:65" s="11" customFormat="1" ht="13.5">
      <c r="B147" s="187"/>
      <c r="D147" s="185" t="s">
        <v>135</v>
      </c>
      <c r="E147" s="194" t="s">
        <v>5</v>
      </c>
      <c r="F147" s="205" t="s">
        <v>215</v>
      </c>
      <c r="H147" s="206">
        <v>5</v>
      </c>
      <c r="I147" s="190"/>
      <c r="L147" s="187"/>
      <c r="M147" s="191"/>
      <c r="N147" s="192"/>
      <c r="O147" s="192"/>
      <c r="P147" s="192"/>
      <c r="Q147" s="192"/>
      <c r="R147" s="192"/>
      <c r="S147" s="192"/>
      <c r="T147" s="193"/>
      <c r="AT147" s="194" t="s">
        <v>135</v>
      </c>
      <c r="AU147" s="194" t="s">
        <v>84</v>
      </c>
      <c r="AV147" s="11" t="s">
        <v>84</v>
      </c>
      <c r="AW147" s="11" t="s">
        <v>37</v>
      </c>
      <c r="AX147" s="11" t="s">
        <v>74</v>
      </c>
      <c r="AY147" s="194" t="s">
        <v>119</v>
      </c>
    </row>
    <row r="148" spans="2:65" s="11" customFormat="1" ht="13.5">
      <c r="B148" s="187"/>
      <c r="D148" s="185" t="s">
        <v>135</v>
      </c>
      <c r="E148" s="194" t="s">
        <v>5</v>
      </c>
      <c r="F148" s="205" t="s">
        <v>217</v>
      </c>
      <c r="H148" s="206">
        <v>2</v>
      </c>
      <c r="I148" s="190"/>
      <c r="L148" s="187"/>
      <c r="M148" s="191"/>
      <c r="N148" s="192"/>
      <c r="O148" s="192"/>
      <c r="P148" s="192"/>
      <c r="Q148" s="192"/>
      <c r="R148" s="192"/>
      <c r="S148" s="192"/>
      <c r="T148" s="193"/>
      <c r="AT148" s="194" t="s">
        <v>135</v>
      </c>
      <c r="AU148" s="194" t="s">
        <v>84</v>
      </c>
      <c r="AV148" s="11" t="s">
        <v>84</v>
      </c>
      <c r="AW148" s="11" t="s">
        <v>37</v>
      </c>
      <c r="AX148" s="11" t="s">
        <v>74</v>
      </c>
      <c r="AY148" s="194" t="s">
        <v>119</v>
      </c>
    </row>
    <row r="149" spans="2:65" s="12" customFormat="1" ht="13.5">
      <c r="B149" s="207"/>
      <c r="D149" s="181" t="s">
        <v>135</v>
      </c>
      <c r="E149" s="208" t="s">
        <v>5</v>
      </c>
      <c r="F149" s="209" t="s">
        <v>220</v>
      </c>
      <c r="H149" s="210">
        <v>7</v>
      </c>
      <c r="I149" s="211"/>
      <c r="L149" s="207"/>
      <c r="M149" s="212"/>
      <c r="N149" s="213"/>
      <c r="O149" s="213"/>
      <c r="P149" s="213"/>
      <c r="Q149" s="213"/>
      <c r="R149" s="213"/>
      <c r="S149" s="213"/>
      <c r="T149" s="214"/>
      <c r="AT149" s="215" t="s">
        <v>135</v>
      </c>
      <c r="AU149" s="215" t="s">
        <v>84</v>
      </c>
      <c r="AV149" s="12" t="s">
        <v>127</v>
      </c>
      <c r="AW149" s="12" t="s">
        <v>37</v>
      </c>
      <c r="AX149" s="12" t="s">
        <v>24</v>
      </c>
      <c r="AY149" s="215" t="s">
        <v>119</v>
      </c>
    </row>
    <row r="150" spans="2:65" s="1" customFormat="1" ht="22.5" customHeight="1">
      <c r="B150" s="168"/>
      <c r="C150" s="195" t="s">
        <v>268</v>
      </c>
      <c r="D150" s="195" t="s">
        <v>157</v>
      </c>
      <c r="E150" s="196" t="s">
        <v>269</v>
      </c>
      <c r="F150" s="197" t="s">
        <v>270</v>
      </c>
      <c r="G150" s="198" t="s">
        <v>152</v>
      </c>
      <c r="H150" s="199">
        <v>1</v>
      </c>
      <c r="I150" s="200"/>
      <c r="J150" s="201">
        <f>ROUND(I150*H150,2)</f>
        <v>0</v>
      </c>
      <c r="K150" s="197" t="s">
        <v>5</v>
      </c>
      <c r="L150" s="202"/>
      <c r="M150" s="203" t="s">
        <v>5</v>
      </c>
      <c r="N150" s="204" t="s">
        <v>45</v>
      </c>
      <c r="O150" s="40"/>
      <c r="P150" s="178">
        <f>O150*H150</f>
        <v>0</v>
      </c>
      <c r="Q150" s="178">
        <v>1.8E-3</v>
      </c>
      <c r="R150" s="178">
        <f>Q150*H150</f>
        <v>1.8E-3</v>
      </c>
      <c r="S150" s="178">
        <v>0</v>
      </c>
      <c r="T150" s="179">
        <f>S150*H150</f>
        <v>0</v>
      </c>
      <c r="AR150" s="22" t="s">
        <v>160</v>
      </c>
      <c r="AT150" s="22" t="s">
        <v>157</v>
      </c>
      <c r="AU150" s="22" t="s">
        <v>84</v>
      </c>
      <c r="AY150" s="22" t="s">
        <v>119</v>
      </c>
      <c r="BE150" s="180">
        <f>IF(N150="základní",J150,0)</f>
        <v>0</v>
      </c>
      <c r="BF150" s="180">
        <f>IF(N150="snížená",J150,0)</f>
        <v>0</v>
      </c>
      <c r="BG150" s="180">
        <f>IF(N150="zákl. přenesená",J150,0)</f>
        <v>0</v>
      </c>
      <c r="BH150" s="180">
        <f>IF(N150="sníž. přenesená",J150,0)</f>
        <v>0</v>
      </c>
      <c r="BI150" s="180">
        <f>IF(N150="nulová",J150,0)</f>
        <v>0</v>
      </c>
      <c r="BJ150" s="22" t="s">
        <v>24</v>
      </c>
      <c r="BK150" s="180">
        <f>ROUND(I150*H150,2)</f>
        <v>0</v>
      </c>
      <c r="BL150" s="22" t="s">
        <v>153</v>
      </c>
      <c r="BM150" s="22" t="s">
        <v>271</v>
      </c>
    </row>
    <row r="151" spans="2:65" s="11" customFormat="1" ht="13.5">
      <c r="B151" s="187"/>
      <c r="D151" s="181" t="s">
        <v>135</v>
      </c>
      <c r="E151" s="216" t="s">
        <v>5</v>
      </c>
      <c r="F151" s="188" t="s">
        <v>272</v>
      </c>
      <c r="H151" s="189">
        <v>1</v>
      </c>
      <c r="I151" s="190"/>
      <c r="L151" s="187"/>
      <c r="M151" s="191"/>
      <c r="N151" s="192"/>
      <c r="O151" s="192"/>
      <c r="P151" s="192"/>
      <c r="Q151" s="192"/>
      <c r="R151" s="192"/>
      <c r="S151" s="192"/>
      <c r="T151" s="193"/>
      <c r="AT151" s="194" t="s">
        <v>135</v>
      </c>
      <c r="AU151" s="194" t="s">
        <v>84</v>
      </c>
      <c r="AV151" s="11" t="s">
        <v>84</v>
      </c>
      <c r="AW151" s="11" t="s">
        <v>37</v>
      </c>
      <c r="AX151" s="11" t="s">
        <v>24</v>
      </c>
      <c r="AY151" s="194" t="s">
        <v>119</v>
      </c>
    </row>
    <row r="152" spans="2:65" s="1" customFormat="1" ht="22.5" customHeight="1">
      <c r="B152" s="168"/>
      <c r="C152" s="195" t="s">
        <v>273</v>
      </c>
      <c r="D152" s="195" t="s">
        <v>157</v>
      </c>
      <c r="E152" s="196" t="s">
        <v>274</v>
      </c>
      <c r="F152" s="197" t="s">
        <v>275</v>
      </c>
      <c r="G152" s="198" t="s">
        <v>152</v>
      </c>
      <c r="H152" s="199">
        <v>2</v>
      </c>
      <c r="I152" s="200"/>
      <c r="J152" s="201">
        <f>ROUND(I152*H152,2)</f>
        <v>0</v>
      </c>
      <c r="K152" s="197" t="s">
        <v>5</v>
      </c>
      <c r="L152" s="202"/>
      <c r="M152" s="203" t="s">
        <v>5</v>
      </c>
      <c r="N152" s="204" t="s">
        <v>45</v>
      </c>
      <c r="O152" s="40"/>
      <c r="P152" s="178">
        <f>O152*H152</f>
        <v>0</v>
      </c>
      <c r="Q152" s="178">
        <v>1.8E-3</v>
      </c>
      <c r="R152" s="178">
        <f>Q152*H152</f>
        <v>3.5999999999999999E-3</v>
      </c>
      <c r="S152" s="178">
        <v>0</v>
      </c>
      <c r="T152" s="179">
        <f>S152*H152</f>
        <v>0</v>
      </c>
      <c r="AR152" s="22" t="s">
        <v>160</v>
      </c>
      <c r="AT152" s="22" t="s">
        <v>157</v>
      </c>
      <c r="AU152" s="22" t="s">
        <v>84</v>
      </c>
      <c r="AY152" s="22" t="s">
        <v>119</v>
      </c>
      <c r="BE152" s="180">
        <f>IF(N152="základní",J152,0)</f>
        <v>0</v>
      </c>
      <c r="BF152" s="180">
        <f>IF(N152="snížená",J152,0)</f>
        <v>0</v>
      </c>
      <c r="BG152" s="180">
        <f>IF(N152="zákl. přenesená",J152,0)</f>
        <v>0</v>
      </c>
      <c r="BH152" s="180">
        <f>IF(N152="sníž. přenesená",J152,0)</f>
        <v>0</v>
      </c>
      <c r="BI152" s="180">
        <f>IF(N152="nulová",J152,0)</f>
        <v>0</v>
      </c>
      <c r="BJ152" s="22" t="s">
        <v>24</v>
      </c>
      <c r="BK152" s="180">
        <f>ROUND(I152*H152,2)</f>
        <v>0</v>
      </c>
      <c r="BL152" s="22" t="s">
        <v>153</v>
      </c>
      <c r="BM152" s="22" t="s">
        <v>276</v>
      </c>
    </row>
    <row r="153" spans="2:65" s="11" customFormat="1" ht="13.5">
      <c r="B153" s="187"/>
      <c r="D153" s="181" t="s">
        <v>135</v>
      </c>
      <c r="E153" s="216" t="s">
        <v>5</v>
      </c>
      <c r="F153" s="188" t="s">
        <v>218</v>
      </c>
      <c r="H153" s="189">
        <v>2</v>
      </c>
      <c r="I153" s="190"/>
      <c r="L153" s="187"/>
      <c r="M153" s="191"/>
      <c r="N153" s="192"/>
      <c r="O153" s="192"/>
      <c r="P153" s="192"/>
      <c r="Q153" s="192"/>
      <c r="R153" s="192"/>
      <c r="S153" s="192"/>
      <c r="T153" s="193"/>
      <c r="AT153" s="194" t="s">
        <v>135</v>
      </c>
      <c r="AU153" s="194" t="s">
        <v>84</v>
      </c>
      <c r="AV153" s="11" t="s">
        <v>84</v>
      </c>
      <c r="AW153" s="11" t="s">
        <v>37</v>
      </c>
      <c r="AX153" s="11" t="s">
        <v>24</v>
      </c>
      <c r="AY153" s="194" t="s">
        <v>119</v>
      </c>
    </row>
    <row r="154" spans="2:65" s="1" customFormat="1" ht="22.5" customHeight="1">
      <c r="B154" s="168"/>
      <c r="C154" s="195" t="s">
        <v>277</v>
      </c>
      <c r="D154" s="195" t="s">
        <v>157</v>
      </c>
      <c r="E154" s="196" t="s">
        <v>278</v>
      </c>
      <c r="F154" s="197" t="s">
        <v>279</v>
      </c>
      <c r="G154" s="198" t="s">
        <v>152</v>
      </c>
      <c r="H154" s="199">
        <v>1</v>
      </c>
      <c r="I154" s="200"/>
      <c r="J154" s="201">
        <f>ROUND(I154*H154,2)</f>
        <v>0</v>
      </c>
      <c r="K154" s="197" t="s">
        <v>5</v>
      </c>
      <c r="L154" s="202"/>
      <c r="M154" s="203" t="s">
        <v>5</v>
      </c>
      <c r="N154" s="204" t="s">
        <v>45</v>
      </c>
      <c r="O154" s="40"/>
      <c r="P154" s="178">
        <f>O154*H154</f>
        <v>0</v>
      </c>
      <c r="Q154" s="178">
        <v>1.8E-3</v>
      </c>
      <c r="R154" s="178">
        <f>Q154*H154</f>
        <v>1.8E-3</v>
      </c>
      <c r="S154" s="178">
        <v>0</v>
      </c>
      <c r="T154" s="179">
        <f>S154*H154</f>
        <v>0</v>
      </c>
      <c r="AR154" s="22" t="s">
        <v>160</v>
      </c>
      <c r="AT154" s="22" t="s">
        <v>157</v>
      </c>
      <c r="AU154" s="22" t="s">
        <v>84</v>
      </c>
      <c r="AY154" s="22" t="s">
        <v>119</v>
      </c>
      <c r="BE154" s="180">
        <f>IF(N154="základní",J154,0)</f>
        <v>0</v>
      </c>
      <c r="BF154" s="180">
        <f>IF(N154="snížená",J154,0)</f>
        <v>0</v>
      </c>
      <c r="BG154" s="180">
        <f>IF(N154="zákl. přenesená",J154,0)</f>
        <v>0</v>
      </c>
      <c r="BH154" s="180">
        <f>IF(N154="sníž. přenesená",J154,0)</f>
        <v>0</v>
      </c>
      <c r="BI154" s="180">
        <f>IF(N154="nulová",J154,0)</f>
        <v>0</v>
      </c>
      <c r="BJ154" s="22" t="s">
        <v>24</v>
      </c>
      <c r="BK154" s="180">
        <f>ROUND(I154*H154,2)</f>
        <v>0</v>
      </c>
      <c r="BL154" s="22" t="s">
        <v>153</v>
      </c>
      <c r="BM154" s="22" t="s">
        <v>280</v>
      </c>
    </row>
    <row r="155" spans="2:65" s="1" customFormat="1" ht="22.5" customHeight="1">
      <c r="B155" s="168"/>
      <c r="C155" s="169" t="s">
        <v>160</v>
      </c>
      <c r="D155" s="169" t="s">
        <v>122</v>
      </c>
      <c r="E155" s="170" t="s">
        <v>281</v>
      </c>
      <c r="F155" s="171" t="s">
        <v>282</v>
      </c>
      <c r="G155" s="172" t="s">
        <v>202</v>
      </c>
      <c r="H155" s="173">
        <v>1</v>
      </c>
      <c r="I155" s="174"/>
      <c r="J155" s="175">
        <f>ROUND(I155*H155,2)</f>
        <v>0</v>
      </c>
      <c r="K155" s="171" t="s">
        <v>126</v>
      </c>
      <c r="L155" s="39"/>
      <c r="M155" s="176" t="s">
        <v>5</v>
      </c>
      <c r="N155" s="177" t="s">
        <v>45</v>
      </c>
      <c r="O155" s="40"/>
      <c r="P155" s="178">
        <f>O155*H155</f>
        <v>0</v>
      </c>
      <c r="Q155" s="178">
        <v>1.8E-3</v>
      </c>
      <c r="R155" s="178">
        <f>Q155*H155</f>
        <v>1.8E-3</v>
      </c>
      <c r="S155" s="178">
        <v>0</v>
      </c>
      <c r="T155" s="179">
        <f>S155*H155</f>
        <v>0</v>
      </c>
      <c r="AR155" s="22" t="s">
        <v>153</v>
      </c>
      <c r="AT155" s="22" t="s">
        <v>122</v>
      </c>
      <c r="AU155" s="22" t="s">
        <v>84</v>
      </c>
      <c r="AY155" s="22" t="s">
        <v>119</v>
      </c>
      <c r="BE155" s="180">
        <f>IF(N155="základní",J155,0)</f>
        <v>0</v>
      </c>
      <c r="BF155" s="180">
        <f>IF(N155="snížená",J155,0)</f>
        <v>0</v>
      </c>
      <c r="BG155" s="180">
        <f>IF(N155="zákl. přenesená",J155,0)</f>
        <v>0</v>
      </c>
      <c r="BH155" s="180">
        <f>IF(N155="sníž. přenesená",J155,0)</f>
        <v>0</v>
      </c>
      <c r="BI155" s="180">
        <f>IF(N155="nulová",J155,0)</f>
        <v>0</v>
      </c>
      <c r="BJ155" s="22" t="s">
        <v>24</v>
      </c>
      <c r="BK155" s="180">
        <f>ROUND(I155*H155,2)</f>
        <v>0</v>
      </c>
      <c r="BL155" s="22" t="s">
        <v>153</v>
      </c>
      <c r="BM155" s="22" t="s">
        <v>283</v>
      </c>
    </row>
    <row r="156" spans="2:65" s="1" customFormat="1" ht="13.5">
      <c r="B156" s="39"/>
      <c r="D156" s="185" t="s">
        <v>129</v>
      </c>
      <c r="F156" s="186" t="s">
        <v>284</v>
      </c>
      <c r="I156" s="183"/>
      <c r="L156" s="39"/>
      <c r="M156" s="184"/>
      <c r="N156" s="40"/>
      <c r="O156" s="40"/>
      <c r="P156" s="40"/>
      <c r="Q156" s="40"/>
      <c r="R156" s="40"/>
      <c r="S156" s="40"/>
      <c r="T156" s="68"/>
      <c r="AT156" s="22" t="s">
        <v>129</v>
      </c>
      <c r="AU156" s="22" t="s">
        <v>84</v>
      </c>
    </row>
    <row r="157" spans="2:65" s="11" customFormat="1" ht="13.5">
      <c r="B157" s="187"/>
      <c r="D157" s="181" t="s">
        <v>135</v>
      </c>
      <c r="E157" s="216" t="s">
        <v>5</v>
      </c>
      <c r="F157" s="188" t="s">
        <v>285</v>
      </c>
      <c r="H157" s="189">
        <v>1</v>
      </c>
      <c r="I157" s="190"/>
      <c r="L157" s="187"/>
      <c r="M157" s="191"/>
      <c r="N157" s="192"/>
      <c r="O157" s="192"/>
      <c r="P157" s="192"/>
      <c r="Q157" s="192"/>
      <c r="R157" s="192"/>
      <c r="S157" s="192"/>
      <c r="T157" s="193"/>
      <c r="AT157" s="194" t="s">
        <v>135</v>
      </c>
      <c r="AU157" s="194" t="s">
        <v>84</v>
      </c>
      <c r="AV157" s="11" t="s">
        <v>84</v>
      </c>
      <c r="AW157" s="11" t="s">
        <v>37</v>
      </c>
      <c r="AX157" s="11" t="s">
        <v>24</v>
      </c>
      <c r="AY157" s="194" t="s">
        <v>119</v>
      </c>
    </row>
    <row r="158" spans="2:65" s="1" customFormat="1" ht="22.5" customHeight="1">
      <c r="B158" s="168"/>
      <c r="C158" s="169" t="s">
        <v>286</v>
      </c>
      <c r="D158" s="169" t="s">
        <v>122</v>
      </c>
      <c r="E158" s="170" t="s">
        <v>287</v>
      </c>
      <c r="F158" s="171" t="s">
        <v>288</v>
      </c>
      <c r="G158" s="172" t="s">
        <v>152</v>
      </c>
      <c r="H158" s="173">
        <v>46</v>
      </c>
      <c r="I158" s="174"/>
      <c r="J158" s="175">
        <f>ROUND(I158*H158,2)</f>
        <v>0</v>
      </c>
      <c r="K158" s="171" t="s">
        <v>126</v>
      </c>
      <c r="L158" s="39"/>
      <c r="M158" s="176" t="s">
        <v>5</v>
      </c>
      <c r="N158" s="177" t="s">
        <v>45</v>
      </c>
      <c r="O158" s="40"/>
      <c r="P158" s="178">
        <f>O158*H158</f>
        <v>0</v>
      </c>
      <c r="Q158" s="178">
        <v>4.0000000000000003E-5</v>
      </c>
      <c r="R158" s="178">
        <f>Q158*H158</f>
        <v>1.8400000000000001E-3</v>
      </c>
      <c r="S158" s="178">
        <v>0</v>
      </c>
      <c r="T158" s="179">
        <f>S158*H158</f>
        <v>0</v>
      </c>
      <c r="AR158" s="22" t="s">
        <v>153</v>
      </c>
      <c r="AT158" s="22" t="s">
        <v>122</v>
      </c>
      <c r="AU158" s="22" t="s">
        <v>84</v>
      </c>
      <c r="AY158" s="22" t="s">
        <v>119</v>
      </c>
      <c r="BE158" s="180">
        <f>IF(N158="základní",J158,0)</f>
        <v>0</v>
      </c>
      <c r="BF158" s="180">
        <f>IF(N158="snížená",J158,0)</f>
        <v>0</v>
      </c>
      <c r="BG158" s="180">
        <f>IF(N158="zákl. přenesená",J158,0)</f>
        <v>0</v>
      </c>
      <c r="BH158" s="180">
        <f>IF(N158="sníž. přenesená",J158,0)</f>
        <v>0</v>
      </c>
      <c r="BI158" s="180">
        <f>IF(N158="nulová",J158,0)</f>
        <v>0</v>
      </c>
      <c r="BJ158" s="22" t="s">
        <v>24</v>
      </c>
      <c r="BK158" s="180">
        <f>ROUND(I158*H158,2)</f>
        <v>0</v>
      </c>
      <c r="BL158" s="22" t="s">
        <v>153</v>
      </c>
      <c r="BM158" s="22" t="s">
        <v>289</v>
      </c>
    </row>
    <row r="159" spans="2:65" s="1" customFormat="1" ht="13.5">
      <c r="B159" s="39"/>
      <c r="D159" s="185" t="s">
        <v>129</v>
      </c>
      <c r="F159" s="186" t="s">
        <v>290</v>
      </c>
      <c r="I159" s="183"/>
      <c r="L159" s="39"/>
      <c r="M159" s="184"/>
      <c r="N159" s="40"/>
      <c r="O159" s="40"/>
      <c r="P159" s="40"/>
      <c r="Q159" s="40"/>
      <c r="R159" s="40"/>
      <c r="S159" s="40"/>
      <c r="T159" s="68"/>
      <c r="AT159" s="22" t="s">
        <v>129</v>
      </c>
      <c r="AU159" s="22" t="s">
        <v>84</v>
      </c>
    </row>
    <row r="160" spans="2:65" s="11" customFormat="1" ht="13.5">
      <c r="B160" s="187"/>
      <c r="D160" s="185" t="s">
        <v>135</v>
      </c>
      <c r="E160" s="194" t="s">
        <v>5</v>
      </c>
      <c r="F160" s="205" t="s">
        <v>291</v>
      </c>
      <c r="H160" s="206">
        <v>41</v>
      </c>
      <c r="I160" s="190"/>
      <c r="L160" s="187"/>
      <c r="M160" s="191"/>
      <c r="N160" s="192"/>
      <c r="O160" s="192"/>
      <c r="P160" s="192"/>
      <c r="Q160" s="192"/>
      <c r="R160" s="192"/>
      <c r="S160" s="192"/>
      <c r="T160" s="193"/>
      <c r="AT160" s="194" t="s">
        <v>135</v>
      </c>
      <c r="AU160" s="194" t="s">
        <v>84</v>
      </c>
      <c r="AV160" s="11" t="s">
        <v>84</v>
      </c>
      <c r="AW160" s="11" t="s">
        <v>37</v>
      </c>
      <c r="AX160" s="11" t="s">
        <v>74</v>
      </c>
      <c r="AY160" s="194" t="s">
        <v>119</v>
      </c>
    </row>
    <row r="161" spans="2:65" s="11" customFormat="1" ht="13.5">
      <c r="B161" s="187"/>
      <c r="D161" s="185" t="s">
        <v>135</v>
      </c>
      <c r="E161" s="194" t="s">
        <v>5</v>
      </c>
      <c r="F161" s="205" t="s">
        <v>292</v>
      </c>
      <c r="H161" s="206">
        <v>5</v>
      </c>
      <c r="I161" s="190"/>
      <c r="L161" s="187"/>
      <c r="M161" s="191"/>
      <c r="N161" s="192"/>
      <c r="O161" s="192"/>
      <c r="P161" s="192"/>
      <c r="Q161" s="192"/>
      <c r="R161" s="192"/>
      <c r="S161" s="192"/>
      <c r="T161" s="193"/>
      <c r="AT161" s="194" t="s">
        <v>135</v>
      </c>
      <c r="AU161" s="194" t="s">
        <v>84</v>
      </c>
      <c r="AV161" s="11" t="s">
        <v>84</v>
      </c>
      <c r="AW161" s="11" t="s">
        <v>37</v>
      </c>
      <c r="AX161" s="11" t="s">
        <v>74</v>
      </c>
      <c r="AY161" s="194" t="s">
        <v>119</v>
      </c>
    </row>
    <row r="162" spans="2:65" s="12" customFormat="1" ht="13.5">
      <c r="B162" s="207"/>
      <c r="D162" s="181" t="s">
        <v>135</v>
      </c>
      <c r="E162" s="208" t="s">
        <v>5</v>
      </c>
      <c r="F162" s="209" t="s">
        <v>220</v>
      </c>
      <c r="H162" s="210">
        <v>46</v>
      </c>
      <c r="I162" s="211"/>
      <c r="L162" s="207"/>
      <c r="M162" s="212"/>
      <c r="N162" s="213"/>
      <c r="O162" s="213"/>
      <c r="P162" s="213"/>
      <c r="Q162" s="213"/>
      <c r="R162" s="213"/>
      <c r="S162" s="213"/>
      <c r="T162" s="214"/>
      <c r="AT162" s="215" t="s">
        <v>135</v>
      </c>
      <c r="AU162" s="215" t="s">
        <v>84</v>
      </c>
      <c r="AV162" s="12" t="s">
        <v>127</v>
      </c>
      <c r="AW162" s="12" t="s">
        <v>37</v>
      </c>
      <c r="AX162" s="12" t="s">
        <v>24</v>
      </c>
      <c r="AY162" s="215" t="s">
        <v>119</v>
      </c>
    </row>
    <row r="163" spans="2:65" s="1" customFormat="1" ht="22.5" customHeight="1">
      <c r="B163" s="168"/>
      <c r="C163" s="195" t="s">
        <v>293</v>
      </c>
      <c r="D163" s="195" t="s">
        <v>157</v>
      </c>
      <c r="E163" s="196" t="s">
        <v>294</v>
      </c>
      <c r="F163" s="197" t="s">
        <v>295</v>
      </c>
      <c r="G163" s="198" t="s">
        <v>152</v>
      </c>
      <c r="H163" s="199">
        <v>41</v>
      </c>
      <c r="I163" s="200"/>
      <c r="J163" s="201">
        <f>ROUND(I163*H163,2)</f>
        <v>0</v>
      </c>
      <c r="K163" s="197" t="s">
        <v>5</v>
      </c>
      <c r="L163" s="202"/>
      <c r="M163" s="203" t="s">
        <v>5</v>
      </c>
      <c r="N163" s="204" t="s">
        <v>45</v>
      </c>
      <c r="O163" s="40"/>
      <c r="P163" s="178">
        <f>O163*H163</f>
        <v>0</v>
      </c>
      <c r="Q163" s="178">
        <v>1.8E-3</v>
      </c>
      <c r="R163" s="178">
        <f>Q163*H163</f>
        <v>7.3800000000000004E-2</v>
      </c>
      <c r="S163" s="178">
        <v>0</v>
      </c>
      <c r="T163" s="179">
        <f>S163*H163</f>
        <v>0</v>
      </c>
      <c r="AR163" s="22" t="s">
        <v>160</v>
      </c>
      <c r="AT163" s="22" t="s">
        <v>157</v>
      </c>
      <c r="AU163" s="22" t="s">
        <v>84</v>
      </c>
      <c r="AY163" s="22" t="s">
        <v>119</v>
      </c>
      <c r="BE163" s="180">
        <f>IF(N163="základní",J163,0)</f>
        <v>0</v>
      </c>
      <c r="BF163" s="180">
        <f>IF(N163="snížená",J163,0)</f>
        <v>0</v>
      </c>
      <c r="BG163" s="180">
        <f>IF(N163="zákl. přenesená",J163,0)</f>
        <v>0</v>
      </c>
      <c r="BH163" s="180">
        <f>IF(N163="sníž. přenesená",J163,0)</f>
        <v>0</v>
      </c>
      <c r="BI163" s="180">
        <f>IF(N163="nulová",J163,0)</f>
        <v>0</v>
      </c>
      <c r="BJ163" s="22" t="s">
        <v>24</v>
      </c>
      <c r="BK163" s="180">
        <f>ROUND(I163*H163,2)</f>
        <v>0</v>
      </c>
      <c r="BL163" s="22" t="s">
        <v>153</v>
      </c>
      <c r="BM163" s="22" t="s">
        <v>296</v>
      </c>
    </row>
    <row r="164" spans="2:65" s="11" customFormat="1" ht="13.5">
      <c r="B164" s="187"/>
      <c r="D164" s="181" t="s">
        <v>135</v>
      </c>
      <c r="E164" s="216" t="s">
        <v>5</v>
      </c>
      <c r="F164" s="188" t="s">
        <v>291</v>
      </c>
      <c r="H164" s="189">
        <v>41</v>
      </c>
      <c r="I164" s="190"/>
      <c r="L164" s="187"/>
      <c r="M164" s="191"/>
      <c r="N164" s="192"/>
      <c r="O164" s="192"/>
      <c r="P164" s="192"/>
      <c r="Q164" s="192"/>
      <c r="R164" s="192"/>
      <c r="S164" s="192"/>
      <c r="T164" s="193"/>
      <c r="AT164" s="194" t="s">
        <v>135</v>
      </c>
      <c r="AU164" s="194" t="s">
        <v>84</v>
      </c>
      <c r="AV164" s="11" t="s">
        <v>84</v>
      </c>
      <c r="AW164" s="11" t="s">
        <v>37</v>
      </c>
      <c r="AX164" s="11" t="s">
        <v>24</v>
      </c>
      <c r="AY164" s="194" t="s">
        <v>119</v>
      </c>
    </row>
    <row r="165" spans="2:65" s="1" customFormat="1" ht="22.5" customHeight="1">
      <c r="B165" s="168"/>
      <c r="C165" s="195" t="s">
        <v>297</v>
      </c>
      <c r="D165" s="195" t="s">
        <v>157</v>
      </c>
      <c r="E165" s="196" t="s">
        <v>298</v>
      </c>
      <c r="F165" s="197" t="s">
        <v>295</v>
      </c>
      <c r="G165" s="198" t="s">
        <v>152</v>
      </c>
      <c r="H165" s="199">
        <v>5</v>
      </c>
      <c r="I165" s="200"/>
      <c r="J165" s="201">
        <f>ROUND(I165*H165,2)</f>
        <v>0</v>
      </c>
      <c r="K165" s="197" t="s">
        <v>5</v>
      </c>
      <c r="L165" s="202"/>
      <c r="M165" s="203" t="s">
        <v>5</v>
      </c>
      <c r="N165" s="204" t="s">
        <v>45</v>
      </c>
      <c r="O165" s="40"/>
      <c r="P165" s="178">
        <f>O165*H165</f>
        <v>0</v>
      </c>
      <c r="Q165" s="178">
        <v>1.8E-3</v>
      </c>
      <c r="R165" s="178">
        <f>Q165*H165</f>
        <v>8.9999999999999993E-3</v>
      </c>
      <c r="S165" s="178">
        <v>0</v>
      </c>
      <c r="T165" s="179">
        <f>S165*H165</f>
        <v>0</v>
      </c>
      <c r="AR165" s="22" t="s">
        <v>160</v>
      </c>
      <c r="AT165" s="22" t="s">
        <v>157</v>
      </c>
      <c r="AU165" s="22" t="s">
        <v>84</v>
      </c>
      <c r="AY165" s="22" t="s">
        <v>119</v>
      </c>
      <c r="BE165" s="180">
        <f>IF(N165="základní",J165,0)</f>
        <v>0</v>
      </c>
      <c r="BF165" s="180">
        <f>IF(N165="snížená",J165,0)</f>
        <v>0</v>
      </c>
      <c r="BG165" s="180">
        <f>IF(N165="zákl. přenesená",J165,0)</f>
        <v>0</v>
      </c>
      <c r="BH165" s="180">
        <f>IF(N165="sníž. přenesená",J165,0)</f>
        <v>0</v>
      </c>
      <c r="BI165" s="180">
        <f>IF(N165="nulová",J165,0)</f>
        <v>0</v>
      </c>
      <c r="BJ165" s="22" t="s">
        <v>24</v>
      </c>
      <c r="BK165" s="180">
        <f>ROUND(I165*H165,2)</f>
        <v>0</v>
      </c>
      <c r="BL165" s="22" t="s">
        <v>153</v>
      </c>
      <c r="BM165" s="22" t="s">
        <v>299</v>
      </c>
    </row>
    <row r="166" spans="2:65" s="11" customFormat="1" ht="13.5">
      <c r="B166" s="187"/>
      <c r="D166" s="181" t="s">
        <v>135</v>
      </c>
      <c r="E166" s="216" t="s">
        <v>5</v>
      </c>
      <c r="F166" s="188" t="s">
        <v>292</v>
      </c>
      <c r="H166" s="189">
        <v>5</v>
      </c>
      <c r="I166" s="190"/>
      <c r="L166" s="187"/>
      <c r="M166" s="191"/>
      <c r="N166" s="192"/>
      <c r="O166" s="192"/>
      <c r="P166" s="192"/>
      <c r="Q166" s="192"/>
      <c r="R166" s="192"/>
      <c r="S166" s="192"/>
      <c r="T166" s="193"/>
      <c r="AT166" s="194" t="s">
        <v>135</v>
      </c>
      <c r="AU166" s="194" t="s">
        <v>84</v>
      </c>
      <c r="AV166" s="11" t="s">
        <v>84</v>
      </c>
      <c r="AW166" s="11" t="s">
        <v>37</v>
      </c>
      <c r="AX166" s="11" t="s">
        <v>24</v>
      </c>
      <c r="AY166" s="194" t="s">
        <v>119</v>
      </c>
    </row>
    <row r="167" spans="2:65" s="1" customFormat="1" ht="22.5" customHeight="1">
      <c r="B167" s="168"/>
      <c r="C167" s="195" t="s">
        <v>300</v>
      </c>
      <c r="D167" s="195" t="s">
        <v>157</v>
      </c>
      <c r="E167" s="196" t="s">
        <v>301</v>
      </c>
      <c r="F167" s="197" t="s">
        <v>302</v>
      </c>
      <c r="G167" s="198" t="s">
        <v>152</v>
      </c>
      <c r="H167" s="199">
        <v>46</v>
      </c>
      <c r="I167" s="200"/>
      <c r="J167" s="201">
        <f>ROUND(I167*H167,2)</f>
        <v>0</v>
      </c>
      <c r="K167" s="197" t="s">
        <v>5</v>
      </c>
      <c r="L167" s="202"/>
      <c r="M167" s="203" t="s">
        <v>5</v>
      </c>
      <c r="N167" s="204" t="s">
        <v>45</v>
      </c>
      <c r="O167" s="40"/>
      <c r="P167" s="178">
        <f>O167*H167</f>
        <v>0</v>
      </c>
      <c r="Q167" s="178">
        <v>1.8E-3</v>
      </c>
      <c r="R167" s="178">
        <f>Q167*H167</f>
        <v>8.2799999999999999E-2</v>
      </c>
      <c r="S167" s="178">
        <v>0</v>
      </c>
      <c r="T167" s="179">
        <f>S167*H167</f>
        <v>0</v>
      </c>
      <c r="AR167" s="22" t="s">
        <v>160</v>
      </c>
      <c r="AT167" s="22" t="s">
        <v>157</v>
      </c>
      <c r="AU167" s="22" t="s">
        <v>84</v>
      </c>
      <c r="AY167" s="22" t="s">
        <v>119</v>
      </c>
      <c r="BE167" s="180">
        <f>IF(N167="základní",J167,0)</f>
        <v>0</v>
      </c>
      <c r="BF167" s="180">
        <f>IF(N167="snížená",J167,0)</f>
        <v>0</v>
      </c>
      <c r="BG167" s="180">
        <f>IF(N167="zákl. přenesená",J167,0)</f>
        <v>0</v>
      </c>
      <c r="BH167" s="180">
        <f>IF(N167="sníž. přenesená",J167,0)</f>
        <v>0</v>
      </c>
      <c r="BI167" s="180">
        <f>IF(N167="nulová",J167,0)</f>
        <v>0</v>
      </c>
      <c r="BJ167" s="22" t="s">
        <v>24</v>
      </c>
      <c r="BK167" s="180">
        <f>ROUND(I167*H167,2)</f>
        <v>0</v>
      </c>
      <c r="BL167" s="22" t="s">
        <v>153</v>
      </c>
      <c r="BM167" s="22" t="s">
        <v>303</v>
      </c>
    </row>
    <row r="168" spans="2:65" s="11" customFormat="1" ht="13.5">
      <c r="B168" s="187"/>
      <c r="D168" s="185" t="s">
        <v>135</v>
      </c>
      <c r="E168" s="194" t="s">
        <v>5</v>
      </c>
      <c r="F168" s="205" t="s">
        <v>291</v>
      </c>
      <c r="H168" s="206">
        <v>41</v>
      </c>
      <c r="I168" s="190"/>
      <c r="L168" s="187"/>
      <c r="M168" s="191"/>
      <c r="N168" s="192"/>
      <c r="O168" s="192"/>
      <c r="P168" s="192"/>
      <c r="Q168" s="192"/>
      <c r="R168" s="192"/>
      <c r="S168" s="192"/>
      <c r="T168" s="193"/>
      <c r="AT168" s="194" t="s">
        <v>135</v>
      </c>
      <c r="AU168" s="194" t="s">
        <v>84</v>
      </c>
      <c r="AV168" s="11" t="s">
        <v>84</v>
      </c>
      <c r="AW168" s="11" t="s">
        <v>37</v>
      </c>
      <c r="AX168" s="11" t="s">
        <v>74</v>
      </c>
      <c r="AY168" s="194" t="s">
        <v>119</v>
      </c>
    </row>
    <row r="169" spans="2:65" s="11" customFormat="1" ht="13.5">
      <c r="B169" s="187"/>
      <c r="D169" s="185" t="s">
        <v>135</v>
      </c>
      <c r="E169" s="194" t="s">
        <v>5</v>
      </c>
      <c r="F169" s="205" t="s">
        <v>292</v>
      </c>
      <c r="H169" s="206">
        <v>5</v>
      </c>
      <c r="I169" s="190"/>
      <c r="L169" s="187"/>
      <c r="M169" s="191"/>
      <c r="N169" s="192"/>
      <c r="O169" s="192"/>
      <c r="P169" s="192"/>
      <c r="Q169" s="192"/>
      <c r="R169" s="192"/>
      <c r="S169" s="192"/>
      <c r="T169" s="193"/>
      <c r="AT169" s="194" t="s">
        <v>135</v>
      </c>
      <c r="AU169" s="194" t="s">
        <v>84</v>
      </c>
      <c r="AV169" s="11" t="s">
        <v>84</v>
      </c>
      <c r="AW169" s="11" t="s">
        <v>37</v>
      </c>
      <c r="AX169" s="11" t="s">
        <v>74</v>
      </c>
      <c r="AY169" s="194" t="s">
        <v>119</v>
      </c>
    </row>
    <row r="170" spans="2:65" s="12" customFormat="1" ht="13.5">
      <c r="B170" s="207"/>
      <c r="D170" s="181" t="s">
        <v>135</v>
      </c>
      <c r="E170" s="208" t="s">
        <v>5</v>
      </c>
      <c r="F170" s="209" t="s">
        <v>220</v>
      </c>
      <c r="H170" s="210">
        <v>46</v>
      </c>
      <c r="I170" s="211"/>
      <c r="L170" s="207"/>
      <c r="M170" s="212"/>
      <c r="N170" s="213"/>
      <c r="O170" s="213"/>
      <c r="P170" s="213"/>
      <c r="Q170" s="213"/>
      <c r="R170" s="213"/>
      <c r="S170" s="213"/>
      <c r="T170" s="214"/>
      <c r="AT170" s="215" t="s">
        <v>135</v>
      </c>
      <c r="AU170" s="215" t="s">
        <v>84</v>
      </c>
      <c r="AV170" s="12" t="s">
        <v>127</v>
      </c>
      <c r="AW170" s="12" t="s">
        <v>37</v>
      </c>
      <c r="AX170" s="12" t="s">
        <v>24</v>
      </c>
      <c r="AY170" s="215" t="s">
        <v>119</v>
      </c>
    </row>
    <row r="171" spans="2:65" s="1" customFormat="1" ht="22.5" customHeight="1">
      <c r="B171" s="168"/>
      <c r="C171" s="169" t="s">
        <v>304</v>
      </c>
      <c r="D171" s="169" t="s">
        <v>122</v>
      </c>
      <c r="E171" s="170" t="s">
        <v>222</v>
      </c>
      <c r="F171" s="171" t="s">
        <v>223</v>
      </c>
      <c r="G171" s="172" t="s">
        <v>152</v>
      </c>
      <c r="H171" s="173">
        <v>8</v>
      </c>
      <c r="I171" s="174"/>
      <c r="J171" s="175">
        <f>ROUND(I171*H171,2)</f>
        <v>0</v>
      </c>
      <c r="K171" s="171" t="s">
        <v>126</v>
      </c>
      <c r="L171" s="39"/>
      <c r="M171" s="176" t="s">
        <v>5</v>
      </c>
      <c r="N171" s="177" t="s">
        <v>45</v>
      </c>
      <c r="O171" s="40"/>
      <c r="P171" s="178">
        <f>O171*H171</f>
        <v>0</v>
      </c>
      <c r="Q171" s="178">
        <v>1.0000000000000001E-5</v>
      </c>
      <c r="R171" s="178">
        <f>Q171*H171</f>
        <v>8.0000000000000007E-5</v>
      </c>
      <c r="S171" s="178">
        <v>0</v>
      </c>
      <c r="T171" s="179">
        <f>S171*H171</f>
        <v>0</v>
      </c>
      <c r="AR171" s="22" t="s">
        <v>153</v>
      </c>
      <c r="AT171" s="22" t="s">
        <v>122</v>
      </c>
      <c r="AU171" s="22" t="s">
        <v>84</v>
      </c>
      <c r="AY171" s="22" t="s">
        <v>119</v>
      </c>
      <c r="BE171" s="180">
        <f>IF(N171="základní",J171,0)</f>
        <v>0</v>
      </c>
      <c r="BF171" s="180">
        <f>IF(N171="snížená",J171,0)</f>
        <v>0</v>
      </c>
      <c r="BG171" s="180">
        <f>IF(N171="zákl. přenesená",J171,0)</f>
        <v>0</v>
      </c>
      <c r="BH171" s="180">
        <f>IF(N171="sníž. přenesená",J171,0)</f>
        <v>0</v>
      </c>
      <c r="BI171" s="180">
        <f>IF(N171="nulová",J171,0)</f>
        <v>0</v>
      </c>
      <c r="BJ171" s="22" t="s">
        <v>24</v>
      </c>
      <c r="BK171" s="180">
        <f>ROUND(I171*H171,2)</f>
        <v>0</v>
      </c>
      <c r="BL171" s="22" t="s">
        <v>153</v>
      </c>
      <c r="BM171" s="22" t="s">
        <v>305</v>
      </c>
    </row>
    <row r="172" spans="2:65" s="1" customFormat="1" ht="27">
      <c r="B172" s="39"/>
      <c r="D172" s="181" t="s">
        <v>129</v>
      </c>
      <c r="F172" s="182" t="s">
        <v>225</v>
      </c>
      <c r="I172" s="183"/>
      <c r="L172" s="39"/>
      <c r="M172" s="184"/>
      <c r="N172" s="40"/>
      <c r="O172" s="40"/>
      <c r="P172" s="40"/>
      <c r="Q172" s="40"/>
      <c r="R172" s="40"/>
      <c r="S172" s="40"/>
      <c r="T172" s="68"/>
      <c r="AT172" s="22" t="s">
        <v>129</v>
      </c>
      <c r="AU172" s="22" t="s">
        <v>84</v>
      </c>
    </row>
    <row r="173" spans="2:65" s="1" customFormat="1" ht="22.5" customHeight="1">
      <c r="B173" s="168"/>
      <c r="C173" s="195" t="s">
        <v>306</v>
      </c>
      <c r="D173" s="195" t="s">
        <v>157</v>
      </c>
      <c r="E173" s="196" t="s">
        <v>307</v>
      </c>
      <c r="F173" s="197" t="s">
        <v>308</v>
      </c>
      <c r="G173" s="198" t="s">
        <v>152</v>
      </c>
      <c r="H173" s="199">
        <v>8</v>
      </c>
      <c r="I173" s="200"/>
      <c r="J173" s="201">
        <f>ROUND(I173*H173,2)</f>
        <v>0</v>
      </c>
      <c r="K173" s="197" t="s">
        <v>5</v>
      </c>
      <c r="L173" s="202"/>
      <c r="M173" s="203" t="s">
        <v>5</v>
      </c>
      <c r="N173" s="204" t="s">
        <v>45</v>
      </c>
      <c r="O173" s="40"/>
      <c r="P173" s="178">
        <f>O173*H173</f>
        <v>0</v>
      </c>
      <c r="Q173" s="178">
        <v>6.7000000000000002E-3</v>
      </c>
      <c r="R173" s="178">
        <f>Q173*H173</f>
        <v>5.3600000000000002E-2</v>
      </c>
      <c r="S173" s="178">
        <v>0</v>
      </c>
      <c r="T173" s="179">
        <f>S173*H173</f>
        <v>0</v>
      </c>
      <c r="AR173" s="22" t="s">
        <v>160</v>
      </c>
      <c r="AT173" s="22" t="s">
        <v>157</v>
      </c>
      <c r="AU173" s="22" t="s">
        <v>84</v>
      </c>
      <c r="AY173" s="22" t="s">
        <v>119</v>
      </c>
      <c r="BE173" s="180">
        <f>IF(N173="základní",J173,0)</f>
        <v>0</v>
      </c>
      <c r="BF173" s="180">
        <f>IF(N173="snížená",J173,0)</f>
        <v>0</v>
      </c>
      <c r="BG173" s="180">
        <f>IF(N173="zákl. přenesená",J173,0)</f>
        <v>0</v>
      </c>
      <c r="BH173" s="180">
        <f>IF(N173="sníž. přenesená",J173,0)</f>
        <v>0</v>
      </c>
      <c r="BI173" s="180">
        <f>IF(N173="nulová",J173,0)</f>
        <v>0</v>
      </c>
      <c r="BJ173" s="22" t="s">
        <v>24</v>
      </c>
      <c r="BK173" s="180">
        <f>ROUND(I173*H173,2)</f>
        <v>0</v>
      </c>
      <c r="BL173" s="22" t="s">
        <v>153</v>
      </c>
      <c r="BM173" s="22" t="s">
        <v>309</v>
      </c>
    </row>
    <row r="174" spans="2:65" s="11" customFormat="1" ht="13.5">
      <c r="B174" s="187"/>
      <c r="D174" s="181" t="s">
        <v>135</v>
      </c>
      <c r="E174" s="216" t="s">
        <v>5</v>
      </c>
      <c r="F174" s="188" t="s">
        <v>310</v>
      </c>
      <c r="H174" s="189">
        <v>8</v>
      </c>
      <c r="I174" s="190"/>
      <c r="L174" s="187"/>
      <c r="M174" s="191"/>
      <c r="N174" s="192"/>
      <c r="O174" s="192"/>
      <c r="P174" s="192"/>
      <c r="Q174" s="192"/>
      <c r="R174" s="192"/>
      <c r="S174" s="192"/>
      <c r="T174" s="193"/>
      <c r="AT174" s="194" t="s">
        <v>135</v>
      </c>
      <c r="AU174" s="194" t="s">
        <v>84</v>
      </c>
      <c r="AV174" s="11" t="s">
        <v>84</v>
      </c>
      <c r="AW174" s="11" t="s">
        <v>37</v>
      </c>
      <c r="AX174" s="11" t="s">
        <v>24</v>
      </c>
      <c r="AY174" s="194" t="s">
        <v>119</v>
      </c>
    </row>
    <row r="175" spans="2:65" s="1" customFormat="1" ht="22.5" customHeight="1">
      <c r="B175" s="168"/>
      <c r="C175" s="169" t="s">
        <v>311</v>
      </c>
      <c r="D175" s="169" t="s">
        <v>122</v>
      </c>
      <c r="E175" s="170" t="s">
        <v>312</v>
      </c>
      <c r="F175" s="171" t="s">
        <v>313</v>
      </c>
      <c r="G175" s="172" t="s">
        <v>152</v>
      </c>
      <c r="H175" s="173">
        <v>2</v>
      </c>
      <c r="I175" s="174"/>
      <c r="J175" s="175">
        <f>ROUND(I175*H175,2)</f>
        <v>0</v>
      </c>
      <c r="K175" s="171" t="s">
        <v>126</v>
      </c>
      <c r="L175" s="39"/>
      <c r="M175" s="176" t="s">
        <v>5</v>
      </c>
      <c r="N175" s="177" t="s">
        <v>45</v>
      </c>
      <c r="O175" s="40"/>
      <c r="P175" s="178">
        <f>O175*H175</f>
        <v>0</v>
      </c>
      <c r="Q175" s="178">
        <v>0</v>
      </c>
      <c r="R175" s="178">
        <f>Q175*H175</f>
        <v>0</v>
      </c>
      <c r="S175" s="178">
        <v>0</v>
      </c>
      <c r="T175" s="179">
        <f>S175*H175</f>
        <v>0</v>
      </c>
      <c r="AR175" s="22" t="s">
        <v>153</v>
      </c>
      <c r="AT175" s="22" t="s">
        <v>122</v>
      </c>
      <c r="AU175" s="22" t="s">
        <v>84</v>
      </c>
      <c r="AY175" s="22" t="s">
        <v>119</v>
      </c>
      <c r="BE175" s="180">
        <f>IF(N175="základní",J175,0)</f>
        <v>0</v>
      </c>
      <c r="BF175" s="180">
        <f>IF(N175="snížená",J175,0)</f>
        <v>0</v>
      </c>
      <c r="BG175" s="180">
        <f>IF(N175="zákl. přenesená",J175,0)</f>
        <v>0</v>
      </c>
      <c r="BH175" s="180">
        <f>IF(N175="sníž. přenesená",J175,0)</f>
        <v>0</v>
      </c>
      <c r="BI175" s="180">
        <f>IF(N175="nulová",J175,0)</f>
        <v>0</v>
      </c>
      <c r="BJ175" s="22" t="s">
        <v>24</v>
      </c>
      <c r="BK175" s="180">
        <f>ROUND(I175*H175,2)</f>
        <v>0</v>
      </c>
      <c r="BL175" s="22" t="s">
        <v>153</v>
      </c>
      <c r="BM175" s="22" t="s">
        <v>314</v>
      </c>
    </row>
    <row r="176" spans="2:65" s="1" customFormat="1" ht="27">
      <c r="B176" s="39"/>
      <c r="D176" s="185" t="s">
        <v>129</v>
      </c>
      <c r="F176" s="186" t="s">
        <v>315</v>
      </c>
      <c r="I176" s="183"/>
      <c r="L176" s="39"/>
      <c r="M176" s="184"/>
      <c r="N176" s="40"/>
      <c r="O176" s="40"/>
      <c r="P176" s="40"/>
      <c r="Q176" s="40"/>
      <c r="R176" s="40"/>
      <c r="S176" s="40"/>
      <c r="T176" s="68"/>
      <c r="AT176" s="22" t="s">
        <v>129</v>
      </c>
      <c r="AU176" s="22" t="s">
        <v>84</v>
      </c>
    </row>
    <row r="177" spans="2:65" s="11" customFormat="1" ht="13.5">
      <c r="B177" s="187"/>
      <c r="D177" s="181" t="s">
        <v>135</v>
      </c>
      <c r="E177" s="216" t="s">
        <v>5</v>
      </c>
      <c r="F177" s="188" t="s">
        <v>316</v>
      </c>
      <c r="H177" s="189">
        <v>2</v>
      </c>
      <c r="I177" s="190"/>
      <c r="L177" s="187"/>
      <c r="M177" s="191"/>
      <c r="N177" s="192"/>
      <c r="O177" s="192"/>
      <c r="P177" s="192"/>
      <c r="Q177" s="192"/>
      <c r="R177" s="192"/>
      <c r="S177" s="192"/>
      <c r="T177" s="193"/>
      <c r="AT177" s="194" t="s">
        <v>135</v>
      </c>
      <c r="AU177" s="194" t="s">
        <v>84</v>
      </c>
      <c r="AV177" s="11" t="s">
        <v>84</v>
      </c>
      <c r="AW177" s="11" t="s">
        <v>37</v>
      </c>
      <c r="AX177" s="11" t="s">
        <v>24</v>
      </c>
      <c r="AY177" s="194" t="s">
        <v>119</v>
      </c>
    </row>
    <row r="178" spans="2:65" s="1" customFormat="1" ht="22.5" customHeight="1">
      <c r="B178" s="168"/>
      <c r="C178" s="195" t="s">
        <v>317</v>
      </c>
      <c r="D178" s="195" t="s">
        <v>157</v>
      </c>
      <c r="E178" s="196" t="s">
        <v>318</v>
      </c>
      <c r="F178" s="197" t="s">
        <v>319</v>
      </c>
      <c r="G178" s="198" t="s">
        <v>152</v>
      </c>
      <c r="H178" s="199">
        <v>2</v>
      </c>
      <c r="I178" s="200"/>
      <c r="J178" s="201">
        <f>ROUND(I178*H178,2)</f>
        <v>0</v>
      </c>
      <c r="K178" s="197" t="s">
        <v>5</v>
      </c>
      <c r="L178" s="202"/>
      <c r="M178" s="203" t="s">
        <v>5</v>
      </c>
      <c r="N178" s="204" t="s">
        <v>45</v>
      </c>
      <c r="O178" s="40"/>
      <c r="P178" s="178">
        <f>O178*H178</f>
        <v>0</v>
      </c>
      <c r="Q178" s="178">
        <v>5.0000000000000001E-4</v>
      </c>
      <c r="R178" s="178">
        <f>Q178*H178</f>
        <v>1E-3</v>
      </c>
      <c r="S178" s="178">
        <v>0</v>
      </c>
      <c r="T178" s="179">
        <f>S178*H178</f>
        <v>0</v>
      </c>
      <c r="AR178" s="22" t="s">
        <v>160</v>
      </c>
      <c r="AT178" s="22" t="s">
        <v>157</v>
      </c>
      <c r="AU178" s="22" t="s">
        <v>84</v>
      </c>
      <c r="AY178" s="22" t="s">
        <v>119</v>
      </c>
      <c r="BE178" s="180">
        <f>IF(N178="základní",J178,0)</f>
        <v>0</v>
      </c>
      <c r="BF178" s="180">
        <f>IF(N178="snížená",J178,0)</f>
        <v>0</v>
      </c>
      <c r="BG178" s="180">
        <f>IF(N178="zákl. přenesená",J178,0)</f>
        <v>0</v>
      </c>
      <c r="BH178" s="180">
        <f>IF(N178="sníž. přenesená",J178,0)</f>
        <v>0</v>
      </c>
      <c r="BI178" s="180">
        <f>IF(N178="nulová",J178,0)</f>
        <v>0</v>
      </c>
      <c r="BJ178" s="22" t="s">
        <v>24</v>
      </c>
      <c r="BK178" s="180">
        <f>ROUND(I178*H178,2)</f>
        <v>0</v>
      </c>
      <c r="BL178" s="22" t="s">
        <v>153</v>
      </c>
      <c r="BM178" s="22" t="s">
        <v>320</v>
      </c>
    </row>
    <row r="179" spans="2:65" s="11" customFormat="1" ht="13.5">
      <c r="B179" s="187"/>
      <c r="D179" s="181" t="s">
        <v>135</v>
      </c>
      <c r="E179" s="216" t="s">
        <v>5</v>
      </c>
      <c r="F179" s="188" t="s">
        <v>316</v>
      </c>
      <c r="H179" s="189">
        <v>2</v>
      </c>
      <c r="I179" s="190"/>
      <c r="L179" s="187"/>
      <c r="M179" s="191"/>
      <c r="N179" s="192"/>
      <c r="O179" s="192"/>
      <c r="P179" s="192"/>
      <c r="Q179" s="192"/>
      <c r="R179" s="192"/>
      <c r="S179" s="192"/>
      <c r="T179" s="193"/>
      <c r="AT179" s="194" t="s">
        <v>135</v>
      </c>
      <c r="AU179" s="194" t="s">
        <v>84</v>
      </c>
      <c r="AV179" s="11" t="s">
        <v>84</v>
      </c>
      <c r="AW179" s="11" t="s">
        <v>37</v>
      </c>
      <c r="AX179" s="11" t="s">
        <v>24</v>
      </c>
      <c r="AY179" s="194" t="s">
        <v>119</v>
      </c>
    </row>
    <row r="180" spans="2:65" s="1" customFormat="1" ht="22.5" customHeight="1">
      <c r="B180" s="168"/>
      <c r="C180" s="169" t="s">
        <v>321</v>
      </c>
      <c r="D180" s="169" t="s">
        <v>122</v>
      </c>
      <c r="E180" s="170" t="s">
        <v>322</v>
      </c>
      <c r="F180" s="171" t="s">
        <v>323</v>
      </c>
      <c r="G180" s="172" t="s">
        <v>202</v>
      </c>
      <c r="H180" s="173">
        <v>2</v>
      </c>
      <c r="I180" s="174"/>
      <c r="J180" s="175">
        <f>ROUND(I180*H180,2)</f>
        <v>0</v>
      </c>
      <c r="K180" s="171" t="s">
        <v>126</v>
      </c>
      <c r="L180" s="39"/>
      <c r="M180" s="176" t="s">
        <v>5</v>
      </c>
      <c r="N180" s="177" t="s">
        <v>45</v>
      </c>
      <c r="O180" s="40"/>
      <c r="P180" s="178">
        <f>O180*H180</f>
        <v>0</v>
      </c>
      <c r="Q180" s="178">
        <v>4.4000000000000002E-4</v>
      </c>
      <c r="R180" s="178">
        <f>Q180*H180</f>
        <v>8.8000000000000003E-4</v>
      </c>
      <c r="S180" s="178">
        <v>0</v>
      </c>
      <c r="T180" s="179">
        <f>S180*H180</f>
        <v>0</v>
      </c>
      <c r="AR180" s="22" t="s">
        <v>153</v>
      </c>
      <c r="AT180" s="22" t="s">
        <v>122</v>
      </c>
      <c r="AU180" s="22" t="s">
        <v>84</v>
      </c>
      <c r="AY180" s="22" t="s">
        <v>119</v>
      </c>
      <c r="BE180" s="180">
        <f>IF(N180="základní",J180,0)</f>
        <v>0</v>
      </c>
      <c r="BF180" s="180">
        <f>IF(N180="snížená",J180,0)</f>
        <v>0</v>
      </c>
      <c r="BG180" s="180">
        <f>IF(N180="zákl. přenesená",J180,0)</f>
        <v>0</v>
      </c>
      <c r="BH180" s="180">
        <f>IF(N180="sníž. přenesená",J180,0)</f>
        <v>0</v>
      </c>
      <c r="BI180" s="180">
        <f>IF(N180="nulová",J180,0)</f>
        <v>0</v>
      </c>
      <c r="BJ180" s="22" t="s">
        <v>24</v>
      </c>
      <c r="BK180" s="180">
        <f>ROUND(I180*H180,2)</f>
        <v>0</v>
      </c>
      <c r="BL180" s="22" t="s">
        <v>153</v>
      </c>
      <c r="BM180" s="22" t="s">
        <v>324</v>
      </c>
    </row>
    <row r="181" spans="2:65" s="1" customFormat="1" ht="13.5">
      <c r="B181" s="39"/>
      <c r="D181" s="185" t="s">
        <v>129</v>
      </c>
      <c r="F181" s="186" t="s">
        <v>325</v>
      </c>
      <c r="I181" s="183"/>
      <c r="L181" s="39"/>
      <c r="M181" s="184"/>
      <c r="N181" s="40"/>
      <c r="O181" s="40"/>
      <c r="P181" s="40"/>
      <c r="Q181" s="40"/>
      <c r="R181" s="40"/>
      <c r="S181" s="40"/>
      <c r="T181" s="68"/>
      <c r="AT181" s="22" t="s">
        <v>129</v>
      </c>
      <c r="AU181" s="22" t="s">
        <v>84</v>
      </c>
    </row>
    <row r="182" spans="2:65" s="11" customFormat="1" ht="13.5">
      <c r="B182" s="187"/>
      <c r="D182" s="181" t="s">
        <v>135</v>
      </c>
      <c r="E182" s="216" t="s">
        <v>5</v>
      </c>
      <c r="F182" s="188" t="s">
        <v>326</v>
      </c>
      <c r="H182" s="189">
        <v>2</v>
      </c>
      <c r="I182" s="190"/>
      <c r="L182" s="187"/>
      <c r="M182" s="191"/>
      <c r="N182" s="192"/>
      <c r="O182" s="192"/>
      <c r="P182" s="192"/>
      <c r="Q182" s="192"/>
      <c r="R182" s="192"/>
      <c r="S182" s="192"/>
      <c r="T182" s="193"/>
      <c r="AT182" s="194" t="s">
        <v>135</v>
      </c>
      <c r="AU182" s="194" t="s">
        <v>84</v>
      </c>
      <c r="AV182" s="11" t="s">
        <v>84</v>
      </c>
      <c r="AW182" s="11" t="s">
        <v>37</v>
      </c>
      <c r="AX182" s="11" t="s">
        <v>24</v>
      </c>
      <c r="AY182" s="194" t="s">
        <v>119</v>
      </c>
    </row>
    <row r="183" spans="2:65" s="1" customFormat="1" ht="22.5" customHeight="1">
      <c r="B183" s="168"/>
      <c r="C183" s="169" t="s">
        <v>327</v>
      </c>
      <c r="D183" s="169" t="s">
        <v>122</v>
      </c>
      <c r="E183" s="170" t="s">
        <v>328</v>
      </c>
      <c r="F183" s="171" t="s">
        <v>329</v>
      </c>
      <c r="G183" s="172" t="s">
        <v>202</v>
      </c>
      <c r="H183" s="173">
        <v>2</v>
      </c>
      <c r="I183" s="174"/>
      <c r="J183" s="175">
        <f>ROUND(I183*H183,2)</f>
        <v>0</v>
      </c>
      <c r="K183" s="171" t="s">
        <v>126</v>
      </c>
      <c r="L183" s="39"/>
      <c r="M183" s="176" t="s">
        <v>5</v>
      </c>
      <c r="N183" s="177" t="s">
        <v>45</v>
      </c>
      <c r="O183" s="40"/>
      <c r="P183" s="178">
        <f>O183*H183</f>
        <v>0</v>
      </c>
      <c r="Q183" s="178">
        <v>1.8E-3</v>
      </c>
      <c r="R183" s="178">
        <f>Q183*H183</f>
        <v>3.5999999999999999E-3</v>
      </c>
      <c r="S183" s="178">
        <v>0</v>
      </c>
      <c r="T183" s="179">
        <f>S183*H183</f>
        <v>0</v>
      </c>
      <c r="AR183" s="22" t="s">
        <v>153</v>
      </c>
      <c r="AT183" s="22" t="s">
        <v>122</v>
      </c>
      <c r="AU183" s="22" t="s">
        <v>84</v>
      </c>
      <c r="AY183" s="22" t="s">
        <v>119</v>
      </c>
      <c r="BE183" s="180">
        <f>IF(N183="základní",J183,0)</f>
        <v>0</v>
      </c>
      <c r="BF183" s="180">
        <f>IF(N183="snížená",J183,0)</f>
        <v>0</v>
      </c>
      <c r="BG183" s="180">
        <f>IF(N183="zákl. přenesená",J183,0)</f>
        <v>0</v>
      </c>
      <c r="BH183" s="180">
        <f>IF(N183="sníž. přenesená",J183,0)</f>
        <v>0</v>
      </c>
      <c r="BI183" s="180">
        <f>IF(N183="nulová",J183,0)</f>
        <v>0</v>
      </c>
      <c r="BJ183" s="22" t="s">
        <v>24</v>
      </c>
      <c r="BK183" s="180">
        <f>ROUND(I183*H183,2)</f>
        <v>0</v>
      </c>
      <c r="BL183" s="22" t="s">
        <v>153</v>
      </c>
      <c r="BM183" s="22" t="s">
        <v>330</v>
      </c>
    </row>
    <row r="184" spans="2:65" s="1" customFormat="1" ht="13.5">
      <c r="B184" s="39"/>
      <c r="D184" s="185" t="s">
        <v>129</v>
      </c>
      <c r="F184" s="186" t="s">
        <v>331</v>
      </c>
      <c r="I184" s="183"/>
      <c r="L184" s="39"/>
      <c r="M184" s="184"/>
      <c r="N184" s="40"/>
      <c r="O184" s="40"/>
      <c r="P184" s="40"/>
      <c r="Q184" s="40"/>
      <c r="R184" s="40"/>
      <c r="S184" s="40"/>
      <c r="T184" s="68"/>
      <c r="AT184" s="22" t="s">
        <v>129</v>
      </c>
      <c r="AU184" s="22" t="s">
        <v>84</v>
      </c>
    </row>
    <row r="185" spans="2:65" s="11" customFormat="1" ht="13.5">
      <c r="B185" s="187"/>
      <c r="D185" s="181" t="s">
        <v>135</v>
      </c>
      <c r="E185" s="216" t="s">
        <v>5</v>
      </c>
      <c r="F185" s="188" t="s">
        <v>326</v>
      </c>
      <c r="H185" s="189">
        <v>2</v>
      </c>
      <c r="I185" s="190"/>
      <c r="L185" s="187"/>
      <c r="M185" s="191"/>
      <c r="N185" s="192"/>
      <c r="O185" s="192"/>
      <c r="P185" s="192"/>
      <c r="Q185" s="192"/>
      <c r="R185" s="192"/>
      <c r="S185" s="192"/>
      <c r="T185" s="193"/>
      <c r="AT185" s="194" t="s">
        <v>135</v>
      </c>
      <c r="AU185" s="194" t="s">
        <v>84</v>
      </c>
      <c r="AV185" s="11" t="s">
        <v>84</v>
      </c>
      <c r="AW185" s="11" t="s">
        <v>37</v>
      </c>
      <c r="AX185" s="11" t="s">
        <v>24</v>
      </c>
      <c r="AY185" s="194" t="s">
        <v>119</v>
      </c>
    </row>
    <row r="186" spans="2:65" s="1" customFormat="1" ht="22.5" customHeight="1">
      <c r="B186" s="168"/>
      <c r="C186" s="169" t="s">
        <v>332</v>
      </c>
      <c r="D186" s="169" t="s">
        <v>122</v>
      </c>
      <c r="E186" s="170" t="s">
        <v>333</v>
      </c>
      <c r="F186" s="171" t="s">
        <v>334</v>
      </c>
      <c r="G186" s="172" t="s">
        <v>202</v>
      </c>
      <c r="H186" s="173">
        <v>4</v>
      </c>
      <c r="I186" s="174"/>
      <c r="J186" s="175">
        <f>ROUND(I186*H186,2)</f>
        <v>0</v>
      </c>
      <c r="K186" s="171" t="s">
        <v>126</v>
      </c>
      <c r="L186" s="39"/>
      <c r="M186" s="176" t="s">
        <v>5</v>
      </c>
      <c r="N186" s="177" t="s">
        <v>45</v>
      </c>
      <c r="O186" s="40"/>
      <c r="P186" s="178">
        <f>O186*H186</f>
        <v>0</v>
      </c>
      <c r="Q186" s="178">
        <v>5.9000000000000003E-4</v>
      </c>
      <c r="R186" s="178">
        <f>Q186*H186</f>
        <v>2.3600000000000001E-3</v>
      </c>
      <c r="S186" s="178">
        <v>0</v>
      </c>
      <c r="T186" s="179">
        <f>S186*H186</f>
        <v>0</v>
      </c>
      <c r="AR186" s="22" t="s">
        <v>153</v>
      </c>
      <c r="AT186" s="22" t="s">
        <v>122</v>
      </c>
      <c r="AU186" s="22" t="s">
        <v>84</v>
      </c>
      <c r="AY186" s="22" t="s">
        <v>119</v>
      </c>
      <c r="BE186" s="180">
        <f>IF(N186="základní",J186,0)</f>
        <v>0</v>
      </c>
      <c r="BF186" s="180">
        <f>IF(N186="snížená",J186,0)</f>
        <v>0</v>
      </c>
      <c r="BG186" s="180">
        <f>IF(N186="zákl. přenesená",J186,0)</f>
        <v>0</v>
      </c>
      <c r="BH186" s="180">
        <f>IF(N186="sníž. přenesená",J186,0)</f>
        <v>0</v>
      </c>
      <c r="BI186" s="180">
        <f>IF(N186="nulová",J186,0)</f>
        <v>0</v>
      </c>
      <c r="BJ186" s="22" t="s">
        <v>24</v>
      </c>
      <c r="BK186" s="180">
        <f>ROUND(I186*H186,2)</f>
        <v>0</v>
      </c>
      <c r="BL186" s="22" t="s">
        <v>153</v>
      </c>
      <c r="BM186" s="22" t="s">
        <v>335</v>
      </c>
    </row>
    <row r="187" spans="2:65" s="1" customFormat="1" ht="13.5">
      <c r="B187" s="39"/>
      <c r="D187" s="181" t="s">
        <v>129</v>
      </c>
      <c r="F187" s="182" t="s">
        <v>336</v>
      </c>
      <c r="I187" s="183"/>
      <c r="L187" s="39"/>
      <c r="M187" s="184"/>
      <c r="N187" s="40"/>
      <c r="O187" s="40"/>
      <c r="P187" s="40"/>
      <c r="Q187" s="40"/>
      <c r="R187" s="40"/>
      <c r="S187" s="40"/>
      <c r="T187" s="68"/>
      <c r="AT187" s="22" t="s">
        <v>129</v>
      </c>
      <c r="AU187" s="22" t="s">
        <v>84</v>
      </c>
    </row>
    <row r="188" spans="2:65" s="1" customFormat="1" ht="31.5" customHeight="1">
      <c r="B188" s="168"/>
      <c r="C188" s="195" t="s">
        <v>337</v>
      </c>
      <c r="D188" s="195" t="s">
        <v>157</v>
      </c>
      <c r="E188" s="196" t="s">
        <v>338</v>
      </c>
      <c r="F188" s="197" t="s">
        <v>339</v>
      </c>
      <c r="G188" s="198" t="s">
        <v>152</v>
      </c>
      <c r="H188" s="199">
        <v>4</v>
      </c>
      <c r="I188" s="200"/>
      <c r="J188" s="201">
        <f>ROUND(I188*H188,2)</f>
        <v>0</v>
      </c>
      <c r="K188" s="197" t="s">
        <v>5</v>
      </c>
      <c r="L188" s="202"/>
      <c r="M188" s="203" t="s">
        <v>5</v>
      </c>
      <c r="N188" s="204" t="s">
        <v>45</v>
      </c>
      <c r="O188" s="40"/>
      <c r="P188" s="178">
        <f>O188*H188</f>
        <v>0</v>
      </c>
      <c r="Q188" s="178">
        <v>1.4E-2</v>
      </c>
      <c r="R188" s="178">
        <f>Q188*H188</f>
        <v>5.6000000000000001E-2</v>
      </c>
      <c r="S188" s="178">
        <v>0</v>
      </c>
      <c r="T188" s="179">
        <f>S188*H188</f>
        <v>0</v>
      </c>
      <c r="AR188" s="22" t="s">
        <v>160</v>
      </c>
      <c r="AT188" s="22" t="s">
        <v>157</v>
      </c>
      <c r="AU188" s="22" t="s">
        <v>84</v>
      </c>
      <c r="AY188" s="22" t="s">
        <v>119</v>
      </c>
      <c r="BE188" s="180">
        <f>IF(N188="základní",J188,0)</f>
        <v>0</v>
      </c>
      <c r="BF188" s="180">
        <f>IF(N188="snížená",J188,0)</f>
        <v>0</v>
      </c>
      <c r="BG188" s="180">
        <f>IF(N188="zákl. přenesená",J188,0)</f>
        <v>0</v>
      </c>
      <c r="BH188" s="180">
        <f>IF(N188="sníž. přenesená",J188,0)</f>
        <v>0</v>
      </c>
      <c r="BI188" s="180">
        <f>IF(N188="nulová",J188,0)</f>
        <v>0</v>
      </c>
      <c r="BJ188" s="22" t="s">
        <v>24</v>
      </c>
      <c r="BK188" s="180">
        <f>ROUND(I188*H188,2)</f>
        <v>0</v>
      </c>
      <c r="BL188" s="22" t="s">
        <v>153</v>
      </c>
      <c r="BM188" s="22" t="s">
        <v>340</v>
      </c>
    </row>
    <row r="189" spans="2:65" s="11" customFormat="1" ht="13.5">
      <c r="B189" s="187"/>
      <c r="D189" s="181" t="s">
        <v>135</v>
      </c>
      <c r="E189" s="216" t="s">
        <v>5</v>
      </c>
      <c r="F189" s="188" t="s">
        <v>341</v>
      </c>
      <c r="H189" s="189">
        <v>4</v>
      </c>
      <c r="I189" s="190"/>
      <c r="L189" s="187"/>
      <c r="M189" s="191"/>
      <c r="N189" s="192"/>
      <c r="O189" s="192"/>
      <c r="P189" s="192"/>
      <c r="Q189" s="192"/>
      <c r="R189" s="192"/>
      <c r="S189" s="192"/>
      <c r="T189" s="193"/>
      <c r="AT189" s="194" t="s">
        <v>135</v>
      </c>
      <c r="AU189" s="194" t="s">
        <v>84</v>
      </c>
      <c r="AV189" s="11" t="s">
        <v>84</v>
      </c>
      <c r="AW189" s="11" t="s">
        <v>37</v>
      </c>
      <c r="AX189" s="11" t="s">
        <v>24</v>
      </c>
      <c r="AY189" s="194" t="s">
        <v>119</v>
      </c>
    </row>
    <row r="190" spans="2:65" s="1" customFormat="1" ht="22.5" customHeight="1">
      <c r="B190" s="168"/>
      <c r="C190" s="169" t="s">
        <v>342</v>
      </c>
      <c r="D190" s="169" t="s">
        <v>122</v>
      </c>
      <c r="E190" s="170" t="s">
        <v>222</v>
      </c>
      <c r="F190" s="171" t="s">
        <v>223</v>
      </c>
      <c r="G190" s="172" t="s">
        <v>152</v>
      </c>
      <c r="H190" s="173">
        <v>4</v>
      </c>
      <c r="I190" s="174"/>
      <c r="J190" s="175">
        <f>ROUND(I190*H190,2)</f>
        <v>0</v>
      </c>
      <c r="K190" s="171" t="s">
        <v>126</v>
      </c>
      <c r="L190" s="39"/>
      <c r="M190" s="176" t="s">
        <v>5</v>
      </c>
      <c r="N190" s="177" t="s">
        <v>45</v>
      </c>
      <c r="O190" s="40"/>
      <c r="P190" s="178">
        <f>O190*H190</f>
        <v>0</v>
      </c>
      <c r="Q190" s="178">
        <v>1.0000000000000001E-5</v>
      </c>
      <c r="R190" s="178">
        <f>Q190*H190</f>
        <v>4.0000000000000003E-5</v>
      </c>
      <c r="S190" s="178">
        <v>0</v>
      </c>
      <c r="T190" s="179">
        <f>S190*H190</f>
        <v>0</v>
      </c>
      <c r="AR190" s="22" t="s">
        <v>153</v>
      </c>
      <c r="AT190" s="22" t="s">
        <v>122</v>
      </c>
      <c r="AU190" s="22" t="s">
        <v>84</v>
      </c>
      <c r="AY190" s="22" t="s">
        <v>119</v>
      </c>
      <c r="BE190" s="180">
        <f>IF(N190="základní",J190,0)</f>
        <v>0</v>
      </c>
      <c r="BF190" s="180">
        <f>IF(N190="snížená",J190,0)</f>
        <v>0</v>
      </c>
      <c r="BG190" s="180">
        <f>IF(N190="zákl. přenesená",J190,0)</f>
        <v>0</v>
      </c>
      <c r="BH190" s="180">
        <f>IF(N190="sníž. přenesená",J190,0)</f>
        <v>0</v>
      </c>
      <c r="BI190" s="180">
        <f>IF(N190="nulová",J190,0)</f>
        <v>0</v>
      </c>
      <c r="BJ190" s="22" t="s">
        <v>24</v>
      </c>
      <c r="BK190" s="180">
        <f>ROUND(I190*H190,2)</f>
        <v>0</v>
      </c>
      <c r="BL190" s="22" t="s">
        <v>153</v>
      </c>
      <c r="BM190" s="22" t="s">
        <v>343</v>
      </c>
    </row>
    <row r="191" spans="2:65" s="1" customFormat="1" ht="27">
      <c r="B191" s="39"/>
      <c r="D191" s="181" t="s">
        <v>129</v>
      </c>
      <c r="F191" s="182" t="s">
        <v>225</v>
      </c>
      <c r="I191" s="183"/>
      <c r="L191" s="39"/>
      <c r="M191" s="184"/>
      <c r="N191" s="40"/>
      <c r="O191" s="40"/>
      <c r="P191" s="40"/>
      <c r="Q191" s="40"/>
      <c r="R191" s="40"/>
      <c r="S191" s="40"/>
      <c r="T191" s="68"/>
      <c r="AT191" s="22" t="s">
        <v>129</v>
      </c>
      <c r="AU191" s="22" t="s">
        <v>84</v>
      </c>
    </row>
    <row r="192" spans="2:65" s="1" customFormat="1" ht="22.5" customHeight="1">
      <c r="B192" s="168"/>
      <c r="C192" s="195" t="s">
        <v>344</v>
      </c>
      <c r="D192" s="195" t="s">
        <v>157</v>
      </c>
      <c r="E192" s="196" t="s">
        <v>345</v>
      </c>
      <c r="F192" s="197" t="s">
        <v>346</v>
      </c>
      <c r="G192" s="198" t="s">
        <v>152</v>
      </c>
      <c r="H192" s="199">
        <v>1</v>
      </c>
      <c r="I192" s="200"/>
      <c r="J192" s="201">
        <f>ROUND(I192*H192,2)</f>
        <v>0</v>
      </c>
      <c r="K192" s="197" t="s">
        <v>5</v>
      </c>
      <c r="L192" s="202"/>
      <c r="M192" s="203" t="s">
        <v>5</v>
      </c>
      <c r="N192" s="204" t="s">
        <v>45</v>
      </c>
      <c r="O192" s="40"/>
      <c r="P192" s="178">
        <f>O192*H192</f>
        <v>0</v>
      </c>
      <c r="Q192" s="178">
        <v>6.7000000000000002E-3</v>
      </c>
      <c r="R192" s="178">
        <f>Q192*H192</f>
        <v>6.7000000000000002E-3</v>
      </c>
      <c r="S192" s="178">
        <v>0</v>
      </c>
      <c r="T192" s="179">
        <f>S192*H192</f>
        <v>0</v>
      </c>
      <c r="AR192" s="22" t="s">
        <v>160</v>
      </c>
      <c r="AT192" s="22" t="s">
        <v>157</v>
      </c>
      <c r="AU192" s="22" t="s">
        <v>84</v>
      </c>
      <c r="AY192" s="22" t="s">
        <v>119</v>
      </c>
      <c r="BE192" s="180">
        <f>IF(N192="základní",J192,0)</f>
        <v>0</v>
      </c>
      <c r="BF192" s="180">
        <f>IF(N192="snížená",J192,0)</f>
        <v>0</v>
      </c>
      <c r="BG192" s="180">
        <f>IF(N192="zákl. přenesená",J192,0)</f>
        <v>0</v>
      </c>
      <c r="BH192" s="180">
        <f>IF(N192="sníž. přenesená",J192,0)</f>
        <v>0</v>
      </c>
      <c r="BI192" s="180">
        <f>IF(N192="nulová",J192,0)</f>
        <v>0</v>
      </c>
      <c r="BJ192" s="22" t="s">
        <v>24</v>
      </c>
      <c r="BK192" s="180">
        <f>ROUND(I192*H192,2)</f>
        <v>0</v>
      </c>
      <c r="BL192" s="22" t="s">
        <v>153</v>
      </c>
      <c r="BM192" s="22" t="s">
        <v>347</v>
      </c>
    </row>
    <row r="193" spans="2:65" s="11" customFormat="1" ht="13.5">
      <c r="B193" s="187"/>
      <c r="D193" s="181" t="s">
        <v>135</v>
      </c>
      <c r="E193" s="216" t="s">
        <v>5</v>
      </c>
      <c r="F193" s="188" t="s">
        <v>348</v>
      </c>
      <c r="H193" s="189">
        <v>1</v>
      </c>
      <c r="I193" s="190"/>
      <c r="L193" s="187"/>
      <c r="M193" s="191"/>
      <c r="N193" s="192"/>
      <c r="O193" s="192"/>
      <c r="P193" s="192"/>
      <c r="Q193" s="192"/>
      <c r="R193" s="192"/>
      <c r="S193" s="192"/>
      <c r="T193" s="193"/>
      <c r="AT193" s="194" t="s">
        <v>135</v>
      </c>
      <c r="AU193" s="194" t="s">
        <v>84</v>
      </c>
      <c r="AV193" s="11" t="s">
        <v>84</v>
      </c>
      <c r="AW193" s="11" t="s">
        <v>37</v>
      </c>
      <c r="AX193" s="11" t="s">
        <v>24</v>
      </c>
      <c r="AY193" s="194" t="s">
        <v>119</v>
      </c>
    </row>
    <row r="194" spans="2:65" s="1" customFormat="1" ht="22.5" customHeight="1">
      <c r="B194" s="168"/>
      <c r="C194" s="169" t="s">
        <v>349</v>
      </c>
      <c r="D194" s="169" t="s">
        <v>122</v>
      </c>
      <c r="E194" s="170" t="s">
        <v>350</v>
      </c>
      <c r="F194" s="171" t="s">
        <v>351</v>
      </c>
      <c r="G194" s="172" t="s">
        <v>202</v>
      </c>
      <c r="H194" s="173">
        <v>4</v>
      </c>
      <c r="I194" s="174"/>
      <c r="J194" s="175">
        <f>ROUND(I194*H194,2)</f>
        <v>0</v>
      </c>
      <c r="K194" s="171" t="s">
        <v>126</v>
      </c>
      <c r="L194" s="39"/>
      <c r="M194" s="176" t="s">
        <v>5</v>
      </c>
      <c r="N194" s="177" t="s">
        <v>45</v>
      </c>
      <c r="O194" s="40"/>
      <c r="P194" s="178">
        <f>O194*H194</f>
        <v>0</v>
      </c>
      <c r="Q194" s="178">
        <v>1.9599999999999999E-3</v>
      </c>
      <c r="R194" s="178">
        <f>Q194*H194</f>
        <v>7.8399999999999997E-3</v>
      </c>
      <c r="S194" s="178">
        <v>0</v>
      </c>
      <c r="T194" s="179">
        <f>S194*H194</f>
        <v>0</v>
      </c>
      <c r="AR194" s="22" t="s">
        <v>153</v>
      </c>
      <c r="AT194" s="22" t="s">
        <v>122</v>
      </c>
      <c r="AU194" s="22" t="s">
        <v>84</v>
      </c>
      <c r="AY194" s="22" t="s">
        <v>119</v>
      </c>
      <c r="BE194" s="180">
        <f>IF(N194="základní",J194,0)</f>
        <v>0</v>
      </c>
      <c r="BF194" s="180">
        <f>IF(N194="snížená",J194,0)</f>
        <v>0</v>
      </c>
      <c r="BG194" s="180">
        <f>IF(N194="zákl. přenesená",J194,0)</f>
        <v>0</v>
      </c>
      <c r="BH194" s="180">
        <f>IF(N194="sníž. přenesená",J194,0)</f>
        <v>0</v>
      </c>
      <c r="BI194" s="180">
        <f>IF(N194="nulová",J194,0)</f>
        <v>0</v>
      </c>
      <c r="BJ194" s="22" t="s">
        <v>24</v>
      </c>
      <c r="BK194" s="180">
        <f>ROUND(I194*H194,2)</f>
        <v>0</v>
      </c>
      <c r="BL194" s="22" t="s">
        <v>153</v>
      </c>
      <c r="BM194" s="22" t="s">
        <v>352</v>
      </c>
    </row>
    <row r="195" spans="2:65" s="1" customFormat="1" ht="13.5">
      <c r="B195" s="39"/>
      <c r="D195" s="185" t="s">
        <v>129</v>
      </c>
      <c r="F195" s="186" t="s">
        <v>351</v>
      </c>
      <c r="I195" s="183"/>
      <c r="L195" s="39"/>
      <c r="M195" s="184"/>
      <c r="N195" s="40"/>
      <c r="O195" s="40"/>
      <c r="P195" s="40"/>
      <c r="Q195" s="40"/>
      <c r="R195" s="40"/>
      <c r="S195" s="40"/>
      <c r="T195" s="68"/>
      <c r="AT195" s="22" t="s">
        <v>129</v>
      </c>
      <c r="AU195" s="22" t="s">
        <v>84</v>
      </c>
    </row>
    <row r="196" spans="2:65" s="11" customFormat="1" ht="13.5">
      <c r="B196" s="187"/>
      <c r="D196" s="181" t="s">
        <v>135</v>
      </c>
      <c r="E196" s="216" t="s">
        <v>5</v>
      </c>
      <c r="F196" s="188" t="s">
        <v>341</v>
      </c>
      <c r="H196" s="189">
        <v>4</v>
      </c>
      <c r="I196" s="190"/>
      <c r="L196" s="187"/>
      <c r="M196" s="191"/>
      <c r="N196" s="192"/>
      <c r="O196" s="192"/>
      <c r="P196" s="192"/>
      <c r="Q196" s="192"/>
      <c r="R196" s="192"/>
      <c r="S196" s="192"/>
      <c r="T196" s="193"/>
      <c r="AT196" s="194" t="s">
        <v>135</v>
      </c>
      <c r="AU196" s="194" t="s">
        <v>84</v>
      </c>
      <c r="AV196" s="11" t="s">
        <v>84</v>
      </c>
      <c r="AW196" s="11" t="s">
        <v>37</v>
      </c>
      <c r="AX196" s="11" t="s">
        <v>24</v>
      </c>
      <c r="AY196" s="194" t="s">
        <v>119</v>
      </c>
    </row>
    <row r="197" spans="2:65" s="1" customFormat="1" ht="22.5" customHeight="1">
      <c r="B197" s="168"/>
      <c r="C197" s="169" t="s">
        <v>353</v>
      </c>
      <c r="D197" s="169" t="s">
        <v>122</v>
      </c>
      <c r="E197" s="170" t="s">
        <v>287</v>
      </c>
      <c r="F197" s="171" t="s">
        <v>288</v>
      </c>
      <c r="G197" s="172" t="s">
        <v>152</v>
      </c>
      <c r="H197" s="173">
        <v>10</v>
      </c>
      <c r="I197" s="174"/>
      <c r="J197" s="175">
        <f>ROUND(I197*H197,2)</f>
        <v>0</v>
      </c>
      <c r="K197" s="171" t="s">
        <v>126</v>
      </c>
      <c r="L197" s="39"/>
      <c r="M197" s="176" t="s">
        <v>5</v>
      </c>
      <c r="N197" s="177" t="s">
        <v>45</v>
      </c>
      <c r="O197" s="40"/>
      <c r="P197" s="178">
        <f>O197*H197</f>
        <v>0</v>
      </c>
      <c r="Q197" s="178">
        <v>4.0000000000000003E-5</v>
      </c>
      <c r="R197" s="178">
        <f>Q197*H197</f>
        <v>4.0000000000000002E-4</v>
      </c>
      <c r="S197" s="178">
        <v>0</v>
      </c>
      <c r="T197" s="179">
        <f>S197*H197</f>
        <v>0</v>
      </c>
      <c r="AR197" s="22" t="s">
        <v>153</v>
      </c>
      <c r="AT197" s="22" t="s">
        <v>122</v>
      </c>
      <c r="AU197" s="22" t="s">
        <v>84</v>
      </c>
      <c r="AY197" s="22" t="s">
        <v>119</v>
      </c>
      <c r="BE197" s="180">
        <f>IF(N197="základní",J197,0)</f>
        <v>0</v>
      </c>
      <c r="BF197" s="180">
        <f>IF(N197="snížená",J197,0)</f>
        <v>0</v>
      </c>
      <c r="BG197" s="180">
        <f>IF(N197="zákl. přenesená",J197,0)</f>
        <v>0</v>
      </c>
      <c r="BH197" s="180">
        <f>IF(N197="sníž. přenesená",J197,0)</f>
        <v>0</v>
      </c>
      <c r="BI197" s="180">
        <f>IF(N197="nulová",J197,0)</f>
        <v>0</v>
      </c>
      <c r="BJ197" s="22" t="s">
        <v>24</v>
      </c>
      <c r="BK197" s="180">
        <f>ROUND(I197*H197,2)</f>
        <v>0</v>
      </c>
      <c r="BL197" s="22" t="s">
        <v>153</v>
      </c>
      <c r="BM197" s="22" t="s">
        <v>354</v>
      </c>
    </row>
    <row r="198" spans="2:65" s="1" customFormat="1" ht="13.5">
      <c r="B198" s="39"/>
      <c r="D198" s="185" t="s">
        <v>129</v>
      </c>
      <c r="F198" s="186" t="s">
        <v>290</v>
      </c>
      <c r="I198" s="183"/>
      <c r="L198" s="39"/>
      <c r="M198" s="184"/>
      <c r="N198" s="40"/>
      <c r="O198" s="40"/>
      <c r="P198" s="40"/>
      <c r="Q198" s="40"/>
      <c r="R198" s="40"/>
      <c r="S198" s="40"/>
      <c r="T198" s="68"/>
      <c r="AT198" s="22" t="s">
        <v>129</v>
      </c>
      <c r="AU198" s="22" t="s">
        <v>84</v>
      </c>
    </row>
    <row r="199" spans="2:65" s="11" customFormat="1" ht="13.5">
      <c r="B199" s="187"/>
      <c r="D199" s="181" t="s">
        <v>135</v>
      </c>
      <c r="E199" s="216" t="s">
        <v>5</v>
      </c>
      <c r="F199" s="188" t="s">
        <v>355</v>
      </c>
      <c r="H199" s="189">
        <v>10</v>
      </c>
      <c r="I199" s="190"/>
      <c r="L199" s="187"/>
      <c r="M199" s="191"/>
      <c r="N199" s="192"/>
      <c r="O199" s="192"/>
      <c r="P199" s="192"/>
      <c r="Q199" s="192"/>
      <c r="R199" s="192"/>
      <c r="S199" s="192"/>
      <c r="T199" s="193"/>
      <c r="AT199" s="194" t="s">
        <v>135</v>
      </c>
      <c r="AU199" s="194" t="s">
        <v>84</v>
      </c>
      <c r="AV199" s="11" t="s">
        <v>84</v>
      </c>
      <c r="AW199" s="11" t="s">
        <v>37</v>
      </c>
      <c r="AX199" s="11" t="s">
        <v>24</v>
      </c>
      <c r="AY199" s="194" t="s">
        <v>119</v>
      </c>
    </row>
    <row r="200" spans="2:65" s="1" customFormat="1" ht="22.5" customHeight="1">
      <c r="B200" s="168"/>
      <c r="C200" s="195" t="s">
        <v>356</v>
      </c>
      <c r="D200" s="195" t="s">
        <v>157</v>
      </c>
      <c r="E200" s="196" t="s">
        <v>357</v>
      </c>
      <c r="F200" s="197" t="s">
        <v>358</v>
      </c>
      <c r="G200" s="198" t="s">
        <v>152</v>
      </c>
      <c r="H200" s="199">
        <v>10</v>
      </c>
      <c r="I200" s="200"/>
      <c r="J200" s="201">
        <f>ROUND(I200*H200,2)</f>
        <v>0</v>
      </c>
      <c r="K200" s="197" t="s">
        <v>5</v>
      </c>
      <c r="L200" s="202"/>
      <c r="M200" s="203" t="s">
        <v>5</v>
      </c>
      <c r="N200" s="204" t="s">
        <v>45</v>
      </c>
      <c r="O200" s="40"/>
      <c r="P200" s="178">
        <f>O200*H200</f>
        <v>0</v>
      </c>
      <c r="Q200" s="178">
        <v>1.8E-3</v>
      </c>
      <c r="R200" s="178">
        <f>Q200*H200</f>
        <v>1.7999999999999999E-2</v>
      </c>
      <c r="S200" s="178">
        <v>0</v>
      </c>
      <c r="T200" s="179">
        <f>S200*H200</f>
        <v>0</v>
      </c>
      <c r="AR200" s="22" t="s">
        <v>160</v>
      </c>
      <c r="AT200" s="22" t="s">
        <v>157</v>
      </c>
      <c r="AU200" s="22" t="s">
        <v>84</v>
      </c>
      <c r="AY200" s="22" t="s">
        <v>119</v>
      </c>
      <c r="BE200" s="180">
        <f>IF(N200="základní",J200,0)</f>
        <v>0</v>
      </c>
      <c r="BF200" s="180">
        <f>IF(N200="snížená",J200,0)</f>
        <v>0</v>
      </c>
      <c r="BG200" s="180">
        <f>IF(N200="zákl. přenesená",J200,0)</f>
        <v>0</v>
      </c>
      <c r="BH200" s="180">
        <f>IF(N200="sníž. přenesená",J200,0)</f>
        <v>0</v>
      </c>
      <c r="BI200" s="180">
        <f>IF(N200="nulová",J200,0)</f>
        <v>0</v>
      </c>
      <c r="BJ200" s="22" t="s">
        <v>24</v>
      </c>
      <c r="BK200" s="180">
        <f>ROUND(I200*H200,2)</f>
        <v>0</v>
      </c>
      <c r="BL200" s="22" t="s">
        <v>153</v>
      </c>
      <c r="BM200" s="22" t="s">
        <v>359</v>
      </c>
    </row>
    <row r="201" spans="2:65" s="11" customFormat="1" ht="13.5">
      <c r="B201" s="187"/>
      <c r="D201" s="181" t="s">
        <v>135</v>
      </c>
      <c r="E201" s="216" t="s">
        <v>5</v>
      </c>
      <c r="F201" s="188" t="s">
        <v>355</v>
      </c>
      <c r="H201" s="189">
        <v>10</v>
      </c>
      <c r="I201" s="190"/>
      <c r="L201" s="187"/>
      <c r="M201" s="191"/>
      <c r="N201" s="192"/>
      <c r="O201" s="192"/>
      <c r="P201" s="192"/>
      <c r="Q201" s="192"/>
      <c r="R201" s="192"/>
      <c r="S201" s="192"/>
      <c r="T201" s="193"/>
      <c r="AT201" s="194" t="s">
        <v>135</v>
      </c>
      <c r="AU201" s="194" t="s">
        <v>84</v>
      </c>
      <c r="AV201" s="11" t="s">
        <v>84</v>
      </c>
      <c r="AW201" s="11" t="s">
        <v>37</v>
      </c>
      <c r="AX201" s="11" t="s">
        <v>24</v>
      </c>
      <c r="AY201" s="194" t="s">
        <v>119</v>
      </c>
    </row>
    <row r="202" spans="2:65" s="1" customFormat="1" ht="22.5" customHeight="1">
      <c r="B202" s="168"/>
      <c r="C202" s="169" t="s">
        <v>360</v>
      </c>
      <c r="D202" s="169" t="s">
        <v>122</v>
      </c>
      <c r="E202" s="170" t="s">
        <v>361</v>
      </c>
      <c r="F202" s="171" t="s">
        <v>362</v>
      </c>
      <c r="G202" s="172" t="s">
        <v>202</v>
      </c>
      <c r="H202" s="173">
        <v>20</v>
      </c>
      <c r="I202" s="174"/>
      <c r="J202" s="175">
        <f>ROUND(I202*H202,2)</f>
        <v>0</v>
      </c>
      <c r="K202" s="171" t="s">
        <v>126</v>
      </c>
      <c r="L202" s="39"/>
      <c r="M202" s="176" t="s">
        <v>5</v>
      </c>
      <c r="N202" s="177" t="s">
        <v>45</v>
      </c>
      <c r="O202" s="40"/>
      <c r="P202" s="178">
        <f>O202*H202</f>
        <v>0</v>
      </c>
      <c r="Q202" s="178">
        <v>1.2999999999999999E-4</v>
      </c>
      <c r="R202" s="178">
        <f>Q202*H202</f>
        <v>2.5999999999999999E-3</v>
      </c>
      <c r="S202" s="178">
        <v>0</v>
      </c>
      <c r="T202" s="179">
        <f>S202*H202</f>
        <v>0</v>
      </c>
      <c r="AR202" s="22" t="s">
        <v>153</v>
      </c>
      <c r="AT202" s="22" t="s">
        <v>122</v>
      </c>
      <c r="AU202" s="22" t="s">
        <v>84</v>
      </c>
      <c r="AY202" s="22" t="s">
        <v>119</v>
      </c>
      <c r="BE202" s="180">
        <f>IF(N202="základní",J202,0)</f>
        <v>0</v>
      </c>
      <c r="BF202" s="180">
        <f>IF(N202="snížená",J202,0)</f>
        <v>0</v>
      </c>
      <c r="BG202" s="180">
        <f>IF(N202="zákl. přenesená",J202,0)</f>
        <v>0</v>
      </c>
      <c r="BH202" s="180">
        <f>IF(N202="sníž. přenesená",J202,0)</f>
        <v>0</v>
      </c>
      <c r="BI202" s="180">
        <f>IF(N202="nulová",J202,0)</f>
        <v>0</v>
      </c>
      <c r="BJ202" s="22" t="s">
        <v>24</v>
      </c>
      <c r="BK202" s="180">
        <f>ROUND(I202*H202,2)</f>
        <v>0</v>
      </c>
      <c r="BL202" s="22" t="s">
        <v>153</v>
      </c>
      <c r="BM202" s="22" t="s">
        <v>363</v>
      </c>
    </row>
    <row r="203" spans="2:65" s="1" customFormat="1" ht="13.5">
      <c r="B203" s="39"/>
      <c r="D203" s="185" t="s">
        <v>129</v>
      </c>
      <c r="F203" s="186" t="s">
        <v>364</v>
      </c>
      <c r="I203" s="183"/>
      <c r="L203" s="39"/>
      <c r="M203" s="184"/>
      <c r="N203" s="40"/>
      <c r="O203" s="40"/>
      <c r="P203" s="40"/>
      <c r="Q203" s="40"/>
      <c r="R203" s="40"/>
      <c r="S203" s="40"/>
      <c r="T203" s="68"/>
      <c r="AT203" s="22" t="s">
        <v>129</v>
      </c>
      <c r="AU203" s="22" t="s">
        <v>84</v>
      </c>
    </row>
    <row r="204" spans="2:65" s="11" customFormat="1" ht="13.5">
      <c r="B204" s="187"/>
      <c r="D204" s="181" t="s">
        <v>135</v>
      </c>
      <c r="E204" s="216" t="s">
        <v>5</v>
      </c>
      <c r="F204" s="188" t="s">
        <v>365</v>
      </c>
      <c r="H204" s="189">
        <v>20</v>
      </c>
      <c r="I204" s="190"/>
      <c r="L204" s="187"/>
      <c r="M204" s="191"/>
      <c r="N204" s="192"/>
      <c r="O204" s="192"/>
      <c r="P204" s="192"/>
      <c r="Q204" s="192"/>
      <c r="R204" s="192"/>
      <c r="S204" s="192"/>
      <c r="T204" s="193"/>
      <c r="AT204" s="194" t="s">
        <v>135</v>
      </c>
      <c r="AU204" s="194" t="s">
        <v>84</v>
      </c>
      <c r="AV204" s="11" t="s">
        <v>84</v>
      </c>
      <c r="AW204" s="11" t="s">
        <v>37</v>
      </c>
      <c r="AX204" s="11" t="s">
        <v>24</v>
      </c>
      <c r="AY204" s="194" t="s">
        <v>119</v>
      </c>
    </row>
    <row r="205" spans="2:65" s="1" customFormat="1" ht="22.5" customHeight="1">
      <c r="B205" s="168"/>
      <c r="C205" s="195" t="s">
        <v>366</v>
      </c>
      <c r="D205" s="195" t="s">
        <v>157</v>
      </c>
      <c r="E205" s="196" t="s">
        <v>367</v>
      </c>
      <c r="F205" s="197" t="s">
        <v>368</v>
      </c>
      <c r="G205" s="198" t="s">
        <v>152</v>
      </c>
      <c r="H205" s="199">
        <v>20</v>
      </c>
      <c r="I205" s="200"/>
      <c r="J205" s="201">
        <f>ROUND(I205*H205,2)</f>
        <v>0</v>
      </c>
      <c r="K205" s="197" t="s">
        <v>5</v>
      </c>
      <c r="L205" s="202"/>
      <c r="M205" s="203" t="s">
        <v>5</v>
      </c>
      <c r="N205" s="204" t="s">
        <v>45</v>
      </c>
      <c r="O205" s="40"/>
      <c r="P205" s="178">
        <f>O205*H205</f>
        <v>0</v>
      </c>
      <c r="Q205" s="178">
        <v>1.2999999999999999E-3</v>
      </c>
      <c r="R205" s="178">
        <f>Q205*H205</f>
        <v>2.5999999999999999E-2</v>
      </c>
      <c r="S205" s="178">
        <v>0</v>
      </c>
      <c r="T205" s="179">
        <f>S205*H205</f>
        <v>0</v>
      </c>
      <c r="AR205" s="22" t="s">
        <v>160</v>
      </c>
      <c r="AT205" s="22" t="s">
        <v>157</v>
      </c>
      <c r="AU205" s="22" t="s">
        <v>84</v>
      </c>
      <c r="AY205" s="22" t="s">
        <v>119</v>
      </c>
      <c r="BE205" s="180">
        <f>IF(N205="základní",J205,0)</f>
        <v>0</v>
      </c>
      <c r="BF205" s="180">
        <f>IF(N205="snížená",J205,0)</f>
        <v>0</v>
      </c>
      <c r="BG205" s="180">
        <f>IF(N205="zákl. přenesená",J205,0)</f>
        <v>0</v>
      </c>
      <c r="BH205" s="180">
        <f>IF(N205="sníž. přenesená",J205,0)</f>
        <v>0</v>
      </c>
      <c r="BI205" s="180">
        <f>IF(N205="nulová",J205,0)</f>
        <v>0</v>
      </c>
      <c r="BJ205" s="22" t="s">
        <v>24</v>
      </c>
      <c r="BK205" s="180">
        <f>ROUND(I205*H205,2)</f>
        <v>0</v>
      </c>
      <c r="BL205" s="22" t="s">
        <v>153</v>
      </c>
      <c r="BM205" s="22" t="s">
        <v>369</v>
      </c>
    </row>
    <row r="206" spans="2:65" s="11" customFormat="1" ht="13.5">
      <c r="B206" s="187"/>
      <c r="D206" s="181" t="s">
        <v>135</v>
      </c>
      <c r="E206" s="216" t="s">
        <v>5</v>
      </c>
      <c r="F206" s="188" t="s">
        <v>365</v>
      </c>
      <c r="H206" s="189">
        <v>20</v>
      </c>
      <c r="I206" s="190"/>
      <c r="L206" s="187"/>
      <c r="M206" s="191"/>
      <c r="N206" s="192"/>
      <c r="O206" s="192"/>
      <c r="P206" s="192"/>
      <c r="Q206" s="192"/>
      <c r="R206" s="192"/>
      <c r="S206" s="192"/>
      <c r="T206" s="193"/>
      <c r="AT206" s="194" t="s">
        <v>135</v>
      </c>
      <c r="AU206" s="194" t="s">
        <v>84</v>
      </c>
      <c r="AV206" s="11" t="s">
        <v>84</v>
      </c>
      <c r="AW206" s="11" t="s">
        <v>37</v>
      </c>
      <c r="AX206" s="11" t="s">
        <v>24</v>
      </c>
      <c r="AY206" s="194" t="s">
        <v>119</v>
      </c>
    </row>
    <row r="207" spans="2:65" s="1" customFormat="1" ht="22.5" customHeight="1">
      <c r="B207" s="168"/>
      <c r="C207" s="169" t="s">
        <v>370</v>
      </c>
      <c r="D207" s="169" t="s">
        <v>122</v>
      </c>
      <c r="E207" s="170" t="s">
        <v>371</v>
      </c>
      <c r="F207" s="171" t="s">
        <v>372</v>
      </c>
      <c r="G207" s="172" t="s">
        <v>152</v>
      </c>
      <c r="H207" s="173">
        <v>18</v>
      </c>
      <c r="I207" s="174"/>
      <c r="J207" s="175">
        <f>ROUND(I207*H207,2)</f>
        <v>0</v>
      </c>
      <c r="K207" s="171" t="s">
        <v>5</v>
      </c>
      <c r="L207" s="39"/>
      <c r="M207" s="176" t="s">
        <v>5</v>
      </c>
      <c r="N207" s="177" t="s">
        <v>45</v>
      </c>
      <c r="O207" s="40"/>
      <c r="P207" s="178">
        <f>O207*H207</f>
        <v>0</v>
      </c>
      <c r="Q207" s="178">
        <v>3.1E-4</v>
      </c>
      <c r="R207" s="178">
        <f>Q207*H207</f>
        <v>5.5799999999999999E-3</v>
      </c>
      <c r="S207" s="178">
        <v>0</v>
      </c>
      <c r="T207" s="179">
        <f>S207*H207</f>
        <v>0</v>
      </c>
      <c r="AR207" s="22" t="s">
        <v>153</v>
      </c>
      <c r="AT207" s="22" t="s">
        <v>122</v>
      </c>
      <c r="AU207" s="22" t="s">
        <v>84</v>
      </c>
      <c r="AY207" s="22" t="s">
        <v>119</v>
      </c>
      <c r="BE207" s="180">
        <f>IF(N207="základní",J207,0)</f>
        <v>0</v>
      </c>
      <c r="BF207" s="180">
        <f>IF(N207="snížená",J207,0)</f>
        <v>0</v>
      </c>
      <c r="BG207" s="180">
        <f>IF(N207="zákl. přenesená",J207,0)</f>
        <v>0</v>
      </c>
      <c r="BH207" s="180">
        <f>IF(N207="sníž. přenesená",J207,0)</f>
        <v>0</v>
      </c>
      <c r="BI207" s="180">
        <f>IF(N207="nulová",J207,0)</f>
        <v>0</v>
      </c>
      <c r="BJ207" s="22" t="s">
        <v>24</v>
      </c>
      <c r="BK207" s="180">
        <f>ROUND(I207*H207,2)</f>
        <v>0</v>
      </c>
      <c r="BL207" s="22" t="s">
        <v>153</v>
      </c>
      <c r="BM207" s="22" t="s">
        <v>373</v>
      </c>
    </row>
    <row r="208" spans="2:65" s="1" customFormat="1" ht="22.5" customHeight="1">
      <c r="B208" s="168"/>
      <c r="C208" s="169" t="s">
        <v>374</v>
      </c>
      <c r="D208" s="169" t="s">
        <v>122</v>
      </c>
      <c r="E208" s="170" t="s">
        <v>375</v>
      </c>
      <c r="F208" s="171" t="s">
        <v>376</v>
      </c>
      <c r="G208" s="172" t="s">
        <v>152</v>
      </c>
      <c r="H208" s="173">
        <v>29</v>
      </c>
      <c r="I208" s="174"/>
      <c r="J208" s="175">
        <f>ROUND(I208*H208,2)</f>
        <v>0</v>
      </c>
      <c r="K208" s="171" t="s">
        <v>5</v>
      </c>
      <c r="L208" s="39"/>
      <c r="M208" s="176" t="s">
        <v>5</v>
      </c>
      <c r="N208" s="177" t="s">
        <v>45</v>
      </c>
      <c r="O208" s="40"/>
      <c r="P208" s="178">
        <f>O208*H208</f>
        <v>0</v>
      </c>
      <c r="Q208" s="178">
        <v>3.1E-4</v>
      </c>
      <c r="R208" s="178">
        <f>Q208*H208</f>
        <v>8.9899999999999997E-3</v>
      </c>
      <c r="S208" s="178">
        <v>0</v>
      </c>
      <c r="T208" s="179">
        <f>S208*H208</f>
        <v>0</v>
      </c>
      <c r="AR208" s="22" t="s">
        <v>153</v>
      </c>
      <c r="AT208" s="22" t="s">
        <v>122</v>
      </c>
      <c r="AU208" s="22" t="s">
        <v>84</v>
      </c>
      <c r="AY208" s="22" t="s">
        <v>119</v>
      </c>
      <c r="BE208" s="180">
        <f>IF(N208="základní",J208,0)</f>
        <v>0</v>
      </c>
      <c r="BF208" s="180">
        <f>IF(N208="snížená",J208,0)</f>
        <v>0</v>
      </c>
      <c r="BG208" s="180">
        <f>IF(N208="zákl. přenesená",J208,0)</f>
        <v>0</v>
      </c>
      <c r="BH208" s="180">
        <f>IF(N208="sníž. přenesená",J208,0)</f>
        <v>0</v>
      </c>
      <c r="BI208" s="180">
        <f>IF(N208="nulová",J208,0)</f>
        <v>0</v>
      </c>
      <c r="BJ208" s="22" t="s">
        <v>24</v>
      </c>
      <c r="BK208" s="180">
        <f>ROUND(I208*H208,2)</f>
        <v>0</v>
      </c>
      <c r="BL208" s="22" t="s">
        <v>153</v>
      </c>
      <c r="BM208" s="22" t="s">
        <v>377</v>
      </c>
    </row>
    <row r="209" spans="2:65" s="1" customFormat="1" ht="22.5" customHeight="1">
      <c r="B209" s="168"/>
      <c r="C209" s="169" t="s">
        <v>378</v>
      </c>
      <c r="D209" s="169" t="s">
        <v>122</v>
      </c>
      <c r="E209" s="170" t="s">
        <v>379</v>
      </c>
      <c r="F209" s="171" t="s">
        <v>380</v>
      </c>
      <c r="G209" s="172" t="s">
        <v>202</v>
      </c>
      <c r="H209" s="173">
        <v>11</v>
      </c>
      <c r="I209" s="174"/>
      <c r="J209" s="175">
        <f>ROUND(I209*H209,2)</f>
        <v>0</v>
      </c>
      <c r="K209" s="171" t="s">
        <v>126</v>
      </c>
      <c r="L209" s="39"/>
      <c r="M209" s="176" t="s">
        <v>5</v>
      </c>
      <c r="N209" s="177" t="s">
        <v>45</v>
      </c>
      <c r="O209" s="40"/>
      <c r="P209" s="178">
        <f>O209*H209</f>
        <v>0</v>
      </c>
      <c r="Q209" s="178">
        <v>0</v>
      </c>
      <c r="R209" s="178">
        <f>Q209*H209</f>
        <v>0</v>
      </c>
      <c r="S209" s="178">
        <v>1.933E-2</v>
      </c>
      <c r="T209" s="179">
        <f>S209*H209</f>
        <v>0.21262999999999999</v>
      </c>
      <c r="AR209" s="22" t="s">
        <v>153</v>
      </c>
      <c r="AT209" s="22" t="s">
        <v>122</v>
      </c>
      <c r="AU209" s="22" t="s">
        <v>84</v>
      </c>
      <c r="AY209" s="22" t="s">
        <v>119</v>
      </c>
      <c r="BE209" s="180">
        <f>IF(N209="základní",J209,0)</f>
        <v>0</v>
      </c>
      <c r="BF209" s="180">
        <f>IF(N209="snížená",J209,0)</f>
        <v>0</v>
      </c>
      <c r="BG209" s="180">
        <f>IF(N209="zákl. přenesená",J209,0)</f>
        <v>0</v>
      </c>
      <c r="BH209" s="180">
        <f>IF(N209="sníž. přenesená",J209,0)</f>
        <v>0</v>
      </c>
      <c r="BI209" s="180">
        <f>IF(N209="nulová",J209,0)</f>
        <v>0</v>
      </c>
      <c r="BJ209" s="22" t="s">
        <v>24</v>
      </c>
      <c r="BK209" s="180">
        <f>ROUND(I209*H209,2)</f>
        <v>0</v>
      </c>
      <c r="BL209" s="22" t="s">
        <v>153</v>
      </c>
      <c r="BM209" s="22" t="s">
        <v>381</v>
      </c>
    </row>
    <row r="210" spans="2:65" s="1" customFormat="1" ht="13.5">
      <c r="B210" s="39"/>
      <c r="D210" s="181" t="s">
        <v>129</v>
      </c>
      <c r="F210" s="182" t="s">
        <v>382</v>
      </c>
      <c r="I210" s="183"/>
      <c r="L210" s="39"/>
      <c r="M210" s="184"/>
      <c r="N210" s="40"/>
      <c r="O210" s="40"/>
      <c r="P210" s="40"/>
      <c r="Q210" s="40"/>
      <c r="R210" s="40"/>
      <c r="S210" s="40"/>
      <c r="T210" s="68"/>
      <c r="AT210" s="22" t="s">
        <v>129</v>
      </c>
      <c r="AU210" s="22" t="s">
        <v>84</v>
      </c>
    </row>
    <row r="211" spans="2:65" s="1" customFormat="1" ht="22.5" customHeight="1">
      <c r="B211" s="168"/>
      <c r="C211" s="169" t="s">
        <v>383</v>
      </c>
      <c r="D211" s="169" t="s">
        <v>122</v>
      </c>
      <c r="E211" s="170" t="s">
        <v>384</v>
      </c>
      <c r="F211" s="171" t="s">
        <v>385</v>
      </c>
      <c r="G211" s="172" t="s">
        <v>202</v>
      </c>
      <c r="H211" s="173">
        <v>6</v>
      </c>
      <c r="I211" s="174"/>
      <c r="J211" s="175">
        <f>ROUND(I211*H211,2)</f>
        <v>0</v>
      </c>
      <c r="K211" s="171" t="s">
        <v>126</v>
      </c>
      <c r="L211" s="39"/>
      <c r="M211" s="176" t="s">
        <v>5</v>
      </c>
      <c r="N211" s="177" t="s">
        <v>45</v>
      </c>
      <c r="O211" s="40"/>
      <c r="P211" s="178">
        <f>O211*H211</f>
        <v>0</v>
      </c>
      <c r="Q211" s="178">
        <v>0</v>
      </c>
      <c r="R211" s="178">
        <f>Q211*H211</f>
        <v>0</v>
      </c>
      <c r="S211" s="178">
        <v>1.72E-2</v>
      </c>
      <c r="T211" s="179">
        <f>S211*H211</f>
        <v>0.1032</v>
      </c>
      <c r="AR211" s="22" t="s">
        <v>153</v>
      </c>
      <c r="AT211" s="22" t="s">
        <v>122</v>
      </c>
      <c r="AU211" s="22" t="s">
        <v>84</v>
      </c>
      <c r="AY211" s="22" t="s">
        <v>119</v>
      </c>
      <c r="BE211" s="180">
        <f>IF(N211="základní",J211,0)</f>
        <v>0</v>
      </c>
      <c r="BF211" s="180">
        <f>IF(N211="snížená",J211,0)</f>
        <v>0</v>
      </c>
      <c r="BG211" s="180">
        <f>IF(N211="zákl. přenesená",J211,0)</f>
        <v>0</v>
      </c>
      <c r="BH211" s="180">
        <f>IF(N211="sníž. přenesená",J211,0)</f>
        <v>0</v>
      </c>
      <c r="BI211" s="180">
        <f>IF(N211="nulová",J211,0)</f>
        <v>0</v>
      </c>
      <c r="BJ211" s="22" t="s">
        <v>24</v>
      </c>
      <c r="BK211" s="180">
        <f>ROUND(I211*H211,2)</f>
        <v>0</v>
      </c>
      <c r="BL211" s="22" t="s">
        <v>153</v>
      </c>
      <c r="BM211" s="22" t="s">
        <v>386</v>
      </c>
    </row>
    <row r="212" spans="2:65" s="1" customFormat="1" ht="13.5">
      <c r="B212" s="39"/>
      <c r="D212" s="181" t="s">
        <v>129</v>
      </c>
      <c r="F212" s="182" t="s">
        <v>387</v>
      </c>
      <c r="I212" s="183"/>
      <c r="L212" s="39"/>
      <c r="M212" s="184"/>
      <c r="N212" s="40"/>
      <c r="O212" s="40"/>
      <c r="P212" s="40"/>
      <c r="Q212" s="40"/>
      <c r="R212" s="40"/>
      <c r="S212" s="40"/>
      <c r="T212" s="68"/>
      <c r="AT212" s="22" t="s">
        <v>129</v>
      </c>
      <c r="AU212" s="22" t="s">
        <v>84</v>
      </c>
    </row>
    <row r="213" spans="2:65" s="1" customFormat="1" ht="22.5" customHeight="1">
      <c r="B213" s="168"/>
      <c r="C213" s="169" t="s">
        <v>388</v>
      </c>
      <c r="D213" s="169" t="s">
        <v>122</v>
      </c>
      <c r="E213" s="170" t="s">
        <v>389</v>
      </c>
      <c r="F213" s="171" t="s">
        <v>390</v>
      </c>
      <c r="G213" s="172" t="s">
        <v>202</v>
      </c>
      <c r="H213" s="173">
        <v>24</v>
      </c>
      <c r="I213" s="174"/>
      <c r="J213" s="175">
        <f>ROUND(I213*H213,2)</f>
        <v>0</v>
      </c>
      <c r="K213" s="171" t="s">
        <v>126</v>
      </c>
      <c r="L213" s="39"/>
      <c r="M213" s="176" t="s">
        <v>5</v>
      </c>
      <c r="N213" s="177" t="s">
        <v>45</v>
      </c>
      <c r="O213" s="40"/>
      <c r="P213" s="178">
        <f>O213*H213</f>
        <v>0</v>
      </c>
      <c r="Q213" s="178">
        <v>0</v>
      </c>
      <c r="R213" s="178">
        <f>Q213*H213</f>
        <v>0</v>
      </c>
      <c r="S213" s="178">
        <v>6.6E-3</v>
      </c>
      <c r="T213" s="179">
        <f>S213*H213</f>
        <v>0.15839999999999999</v>
      </c>
      <c r="AR213" s="22" t="s">
        <v>153</v>
      </c>
      <c r="AT213" s="22" t="s">
        <v>122</v>
      </c>
      <c r="AU213" s="22" t="s">
        <v>84</v>
      </c>
      <c r="AY213" s="22" t="s">
        <v>119</v>
      </c>
      <c r="BE213" s="180">
        <f>IF(N213="základní",J213,0)</f>
        <v>0</v>
      </c>
      <c r="BF213" s="180">
        <f>IF(N213="snížená",J213,0)</f>
        <v>0</v>
      </c>
      <c r="BG213" s="180">
        <f>IF(N213="zákl. přenesená",J213,0)</f>
        <v>0</v>
      </c>
      <c r="BH213" s="180">
        <f>IF(N213="sníž. přenesená",J213,0)</f>
        <v>0</v>
      </c>
      <c r="BI213" s="180">
        <f>IF(N213="nulová",J213,0)</f>
        <v>0</v>
      </c>
      <c r="BJ213" s="22" t="s">
        <v>24</v>
      </c>
      <c r="BK213" s="180">
        <f>ROUND(I213*H213,2)</f>
        <v>0</v>
      </c>
      <c r="BL213" s="22" t="s">
        <v>153</v>
      </c>
      <c r="BM213" s="22" t="s">
        <v>391</v>
      </c>
    </row>
    <row r="214" spans="2:65" s="1" customFormat="1" ht="13.5">
      <c r="B214" s="39"/>
      <c r="D214" s="181" t="s">
        <v>129</v>
      </c>
      <c r="F214" s="182" t="s">
        <v>392</v>
      </c>
      <c r="I214" s="183"/>
      <c r="L214" s="39"/>
      <c r="M214" s="184"/>
      <c r="N214" s="40"/>
      <c r="O214" s="40"/>
      <c r="P214" s="40"/>
      <c r="Q214" s="40"/>
      <c r="R214" s="40"/>
      <c r="S214" s="40"/>
      <c r="T214" s="68"/>
      <c r="AT214" s="22" t="s">
        <v>129</v>
      </c>
      <c r="AU214" s="22" t="s">
        <v>84</v>
      </c>
    </row>
    <row r="215" spans="2:65" s="1" customFormat="1" ht="22.5" customHeight="1">
      <c r="B215" s="168"/>
      <c r="C215" s="169" t="s">
        <v>393</v>
      </c>
      <c r="D215" s="169" t="s">
        <v>122</v>
      </c>
      <c r="E215" s="170" t="s">
        <v>394</v>
      </c>
      <c r="F215" s="171" t="s">
        <v>395</v>
      </c>
      <c r="G215" s="172" t="s">
        <v>396</v>
      </c>
      <c r="H215" s="217"/>
      <c r="I215" s="174"/>
      <c r="J215" s="175">
        <f>ROUND(I215*H215,2)</f>
        <v>0</v>
      </c>
      <c r="K215" s="171" t="s">
        <v>126</v>
      </c>
      <c r="L215" s="39"/>
      <c r="M215" s="176" t="s">
        <v>5</v>
      </c>
      <c r="N215" s="177" t="s">
        <v>45</v>
      </c>
      <c r="O215" s="40"/>
      <c r="P215" s="178">
        <f>O215*H215</f>
        <v>0</v>
      </c>
      <c r="Q215" s="178">
        <v>0</v>
      </c>
      <c r="R215" s="178">
        <f>Q215*H215</f>
        <v>0</v>
      </c>
      <c r="S215" s="178">
        <v>0</v>
      </c>
      <c r="T215" s="179">
        <f>S215*H215</f>
        <v>0</v>
      </c>
      <c r="AR215" s="22" t="s">
        <v>153</v>
      </c>
      <c r="AT215" s="22" t="s">
        <v>122</v>
      </c>
      <c r="AU215" s="22" t="s">
        <v>84</v>
      </c>
      <c r="AY215" s="22" t="s">
        <v>119</v>
      </c>
      <c r="BE215" s="180">
        <f>IF(N215="základní",J215,0)</f>
        <v>0</v>
      </c>
      <c r="BF215" s="180">
        <f>IF(N215="snížená",J215,0)</f>
        <v>0</v>
      </c>
      <c r="BG215" s="180">
        <f>IF(N215="zákl. přenesená",J215,0)</f>
        <v>0</v>
      </c>
      <c r="BH215" s="180">
        <f>IF(N215="sníž. přenesená",J215,0)</f>
        <v>0</v>
      </c>
      <c r="BI215" s="180">
        <f>IF(N215="nulová",J215,0)</f>
        <v>0</v>
      </c>
      <c r="BJ215" s="22" t="s">
        <v>24</v>
      </c>
      <c r="BK215" s="180">
        <f>ROUND(I215*H215,2)</f>
        <v>0</v>
      </c>
      <c r="BL215" s="22" t="s">
        <v>153</v>
      </c>
      <c r="BM215" s="22" t="s">
        <v>397</v>
      </c>
    </row>
    <row r="216" spans="2:65" s="1" customFormat="1" ht="27">
      <c r="B216" s="39"/>
      <c r="D216" s="185" t="s">
        <v>129</v>
      </c>
      <c r="F216" s="186" t="s">
        <v>398</v>
      </c>
      <c r="I216" s="183"/>
      <c r="L216" s="39"/>
      <c r="M216" s="218"/>
      <c r="N216" s="219"/>
      <c r="O216" s="219"/>
      <c r="P216" s="219"/>
      <c r="Q216" s="219"/>
      <c r="R216" s="219"/>
      <c r="S216" s="219"/>
      <c r="T216" s="220"/>
      <c r="AT216" s="22" t="s">
        <v>129</v>
      </c>
      <c r="AU216" s="22" t="s">
        <v>84</v>
      </c>
    </row>
    <row r="217" spans="2:65" s="1" customFormat="1" ht="6.95" customHeight="1">
      <c r="B217" s="54"/>
      <c r="C217" s="55"/>
      <c r="D217" s="55"/>
      <c r="E217" s="55"/>
      <c r="F217" s="55"/>
      <c r="G217" s="55"/>
      <c r="H217" s="55"/>
      <c r="I217" s="121"/>
      <c r="J217" s="55"/>
      <c r="K217" s="55"/>
      <c r="L217" s="39"/>
    </row>
  </sheetData>
  <autoFilter ref="C79:K216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1" customWidth="1"/>
    <col min="2" max="2" width="1.6640625" style="221" customWidth="1"/>
    <col min="3" max="4" width="5" style="221" customWidth="1"/>
    <col min="5" max="5" width="11.6640625" style="221" customWidth="1"/>
    <col min="6" max="6" width="9.1640625" style="221" customWidth="1"/>
    <col min="7" max="7" width="5" style="221" customWidth="1"/>
    <col min="8" max="8" width="77.83203125" style="221" customWidth="1"/>
    <col min="9" max="10" width="20" style="221" customWidth="1"/>
    <col min="11" max="11" width="1.6640625" style="221" customWidth="1"/>
  </cols>
  <sheetData>
    <row r="1" spans="2:11" ht="37.5" customHeight="1"/>
    <row r="2" spans="2:11" ht="7.5" customHeight="1">
      <c r="B2" s="222"/>
      <c r="C2" s="223"/>
      <c r="D2" s="223"/>
      <c r="E2" s="223"/>
      <c r="F2" s="223"/>
      <c r="G2" s="223"/>
      <c r="H2" s="223"/>
      <c r="I2" s="223"/>
      <c r="J2" s="223"/>
      <c r="K2" s="224"/>
    </row>
    <row r="3" spans="2:11" s="13" customFormat="1" ht="45" customHeight="1">
      <c r="B3" s="225"/>
      <c r="C3" s="347" t="s">
        <v>399</v>
      </c>
      <c r="D3" s="347"/>
      <c r="E3" s="347"/>
      <c r="F3" s="347"/>
      <c r="G3" s="347"/>
      <c r="H3" s="347"/>
      <c r="I3" s="347"/>
      <c r="J3" s="347"/>
      <c r="K3" s="226"/>
    </row>
    <row r="4" spans="2:11" ht="25.5" customHeight="1">
      <c r="B4" s="227"/>
      <c r="C4" s="351" t="s">
        <v>400</v>
      </c>
      <c r="D4" s="351"/>
      <c r="E4" s="351"/>
      <c r="F4" s="351"/>
      <c r="G4" s="351"/>
      <c r="H4" s="351"/>
      <c r="I4" s="351"/>
      <c r="J4" s="351"/>
      <c r="K4" s="228"/>
    </row>
    <row r="5" spans="2:11" ht="5.25" customHeight="1">
      <c r="B5" s="227"/>
      <c r="C5" s="229"/>
      <c r="D5" s="229"/>
      <c r="E5" s="229"/>
      <c r="F5" s="229"/>
      <c r="G5" s="229"/>
      <c r="H5" s="229"/>
      <c r="I5" s="229"/>
      <c r="J5" s="229"/>
      <c r="K5" s="228"/>
    </row>
    <row r="6" spans="2:11" ht="15" customHeight="1">
      <c r="B6" s="227"/>
      <c r="C6" s="350" t="s">
        <v>401</v>
      </c>
      <c r="D6" s="350"/>
      <c r="E6" s="350"/>
      <c r="F6" s="350"/>
      <c r="G6" s="350"/>
      <c r="H6" s="350"/>
      <c r="I6" s="350"/>
      <c r="J6" s="350"/>
      <c r="K6" s="228"/>
    </row>
    <row r="7" spans="2:11" ht="15" customHeight="1">
      <c r="B7" s="231"/>
      <c r="C7" s="350" t="s">
        <v>402</v>
      </c>
      <c r="D7" s="350"/>
      <c r="E7" s="350"/>
      <c r="F7" s="350"/>
      <c r="G7" s="350"/>
      <c r="H7" s="350"/>
      <c r="I7" s="350"/>
      <c r="J7" s="350"/>
      <c r="K7" s="228"/>
    </row>
    <row r="8" spans="2:11" ht="12.75" customHeight="1">
      <c r="B8" s="231"/>
      <c r="C8" s="230"/>
      <c r="D8" s="230"/>
      <c r="E8" s="230"/>
      <c r="F8" s="230"/>
      <c r="G8" s="230"/>
      <c r="H8" s="230"/>
      <c r="I8" s="230"/>
      <c r="J8" s="230"/>
      <c r="K8" s="228"/>
    </row>
    <row r="9" spans="2:11" ht="15" customHeight="1">
      <c r="B9" s="231"/>
      <c r="C9" s="350" t="s">
        <v>403</v>
      </c>
      <c r="D9" s="350"/>
      <c r="E9" s="350"/>
      <c r="F9" s="350"/>
      <c r="G9" s="350"/>
      <c r="H9" s="350"/>
      <c r="I9" s="350"/>
      <c r="J9" s="350"/>
      <c r="K9" s="228"/>
    </row>
    <row r="10" spans="2:11" ht="15" customHeight="1">
      <c r="B10" s="231"/>
      <c r="C10" s="230"/>
      <c r="D10" s="350" t="s">
        <v>404</v>
      </c>
      <c r="E10" s="350"/>
      <c r="F10" s="350"/>
      <c r="G10" s="350"/>
      <c r="H10" s="350"/>
      <c r="I10" s="350"/>
      <c r="J10" s="350"/>
      <c r="K10" s="228"/>
    </row>
    <row r="11" spans="2:11" ht="15" customHeight="1">
      <c r="B11" s="231"/>
      <c r="C11" s="232"/>
      <c r="D11" s="350" t="s">
        <v>405</v>
      </c>
      <c r="E11" s="350"/>
      <c r="F11" s="350"/>
      <c r="G11" s="350"/>
      <c r="H11" s="350"/>
      <c r="I11" s="350"/>
      <c r="J11" s="350"/>
      <c r="K11" s="228"/>
    </row>
    <row r="12" spans="2:11" ht="12.75" customHeight="1">
      <c r="B12" s="231"/>
      <c r="C12" s="232"/>
      <c r="D12" s="232"/>
      <c r="E12" s="232"/>
      <c r="F12" s="232"/>
      <c r="G12" s="232"/>
      <c r="H12" s="232"/>
      <c r="I12" s="232"/>
      <c r="J12" s="232"/>
      <c r="K12" s="228"/>
    </row>
    <row r="13" spans="2:11" ht="15" customHeight="1">
      <c r="B13" s="231"/>
      <c r="C13" s="232"/>
      <c r="D13" s="350" t="s">
        <v>406</v>
      </c>
      <c r="E13" s="350"/>
      <c r="F13" s="350"/>
      <c r="G13" s="350"/>
      <c r="H13" s="350"/>
      <c r="I13" s="350"/>
      <c r="J13" s="350"/>
      <c r="K13" s="228"/>
    </row>
    <row r="14" spans="2:11" ht="15" customHeight="1">
      <c r="B14" s="231"/>
      <c r="C14" s="232"/>
      <c r="D14" s="350" t="s">
        <v>407</v>
      </c>
      <c r="E14" s="350"/>
      <c r="F14" s="350"/>
      <c r="G14" s="350"/>
      <c r="H14" s="350"/>
      <c r="I14" s="350"/>
      <c r="J14" s="350"/>
      <c r="K14" s="228"/>
    </row>
    <row r="15" spans="2:11" ht="15" customHeight="1">
      <c r="B15" s="231"/>
      <c r="C15" s="232"/>
      <c r="D15" s="350" t="s">
        <v>408</v>
      </c>
      <c r="E15" s="350"/>
      <c r="F15" s="350"/>
      <c r="G15" s="350"/>
      <c r="H15" s="350"/>
      <c r="I15" s="350"/>
      <c r="J15" s="350"/>
      <c r="K15" s="228"/>
    </row>
    <row r="16" spans="2:11" ht="15" customHeight="1">
      <c r="B16" s="231"/>
      <c r="C16" s="232"/>
      <c r="D16" s="232"/>
      <c r="E16" s="233" t="s">
        <v>81</v>
      </c>
      <c r="F16" s="350" t="s">
        <v>409</v>
      </c>
      <c r="G16" s="350"/>
      <c r="H16" s="350"/>
      <c r="I16" s="350"/>
      <c r="J16" s="350"/>
      <c r="K16" s="228"/>
    </row>
    <row r="17" spans="2:11" ht="15" customHeight="1">
      <c r="B17" s="231"/>
      <c r="C17" s="232"/>
      <c r="D17" s="232"/>
      <c r="E17" s="233" t="s">
        <v>410</v>
      </c>
      <c r="F17" s="350" t="s">
        <v>411</v>
      </c>
      <c r="G17" s="350"/>
      <c r="H17" s="350"/>
      <c r="I17" s="350"/>
      <c r="J17" s="350"/>
      <c r="K17" s="228"/>
    </row>
    <row r="18" spans="2:11" ht="15" customHeight="1">
      <c r="B18" s="231"/>
      <c r="C18" s="232"/>
      <c r="D18" s="232"/>
      <c r="E18" s="233" t="s">
        <v>412</v>
      </c>
      <c r="F18" s="350" t="s">
        <v>413</v>
      </c>
      <c r="G18" s="350"/>
      <c r="H18" s="350"/>
      <c r="I18" s="350"/>
      <c r="J18" s="350"/>
      <c r="K18" s="228"/>
    </row>
    <row r="19" spans="2:11" ht="15" customHeight="1">
      <c r="B19" s="231"/>
      <c r="C19" s="232"/>
      <c r="D19" s="232"/>
      <c r="E19" s="233" t="s">
        <v>414</v>
      </c>
      <c r="F19" s="350" t="s">
        <v>415</v>
      </c>
      <c r="G19" s="350"/>
      <c r="H19" s="350"/>
      <c r="I19" s="350"/>
      <c r="J19" s="350"/>
      <c r="K19" s="228"/>
    </row>
    <row r="20" spans="2:11" ht="15" customHeight="1">
      <c r="B20" s="231"/>
      <c r="C20" s="232"/>
      <c r="D20" s="232"/>
      <c r="E20" s="233" t="s">
        <v>416</v>
      </c>
      <c r="F20" s="350" t="s">
        <v>417</v>
      </c>
      <c r="G20" s="350"/>
      <c r="H20" s="350"/>
      <c r="I20" s="350"/>
      <c r="J20" s="350"/>
      <c r="K20" s="228"/>
    </row>
    <row r="21" spans="2:11" ht="15" customHeight="1">
      <c r="B21" s="231"/>
      <c r="C21" s="232"/>
      <c r="D21" s="232"/>
      <c r="E21" s="233" t="s">
        <v>418</v>
      </c>
      <c r="F21" s="350" t="s">
        <v>419</v>
      </c>
      <c r="G21" s="350"/>
      <c r="H21" s="350"/>
      <c r="I21" s="350"/>
      <c r="J21" s="350"/>
      <c r="K21" s="228"/>
    </row>
    <row r="22" spans="2:11" ht="12.75" customHeight="1">
      <c r="B22" s="231"/>
      <c r="C22" s="232"/>
      <c r="D22" s="232"/>
      <c r="E22" s="232"/>
      <c r="F22" s="232"/>
      <c r="G22" s="232"/>
      <c r="H22" s="232"/>
      <c r="I22" s="232"/>
      <c r="J22" s="232"/>
      <c r="K22" s="228"/>
    </row>
    <row r="23" spans="2:11" ht="15" customHeight="1">
      <c r="B23" s="231"/>
      <c r="C23" s="350" t="s">
        <v>420</v>
      </c>
      <c r="D23" s="350"/>
      <c r="E23" s="350"/>
      <c r="F23" s="350"/>
      <c r="G23" s="350"/>
      <c r="H23" s="350"/>
      <c r="I23" s="350"/>
      <c r="J23" s="350"/>
      <c r="K23" s="228"/>
    </row>
    <row r="24" spans="2:11" ht="15" customHeight="1">
      <c r="B24" s="231"/>
      <c r="C24" s="350" t="s">
        <v>421</v>
      </c>
      <c r="D24" s="350"/>
      <c r="E24" s="350"/>
      <c r="F24" s="350"/>
      <c r="G24" s="350"/>
      <c r="H24" s="350"/>
      <c r="I24" s="350"/>
      <c r="J24" s="350"/>
      <c r="K24" s="228"/>
    </row>
    <row r="25" spans="2:11" ht="15" customHeight="1">
      <c r="B25" s="231"/>
      <c r="C25" s="230"/>
      <c r="D25" s="350" t="s">
        <v>422</v>
      </c>
      <c r="E25" s="350"/>
      <c r="F25" s="350"/>
      <c r="G25" s="350"/>
      <c r="H25" s="350"/>
      <c r="I25" s="350"/>
      <c r="J25" s="350"/>
      <c r="K25" s="228"/>
    </row>
    <row r="26" spans="2:11" ht="15" customHeight="1">
      <c r="B26" s="231"/>
      <c r="C26" s="232"/>
      <c r="D26" s="350" t="s">
        <v>423</v>
      </c>
      <c r="E26" s="350"/>
      <c r="F26" s="350"/>
      <c r="G26" s="350"/>
      <c r="H26" s="350"/>
      <c r="I26" s="350"/>
      <c r="J26" s="350"/>
      <c r="K26" s="228"/>
    </row>
    <row r="27" spans="2:11" ht="12.75" customHeight="1">
      <c r="B27" s="231"/>
      <c r="C27" s="232"/>
      <c r="D27" s="232"/>
      <c r="E27" s="232"/>
      <c r="F27" s="232"/>
      <c r="G27" s="232"/>
      <c r="H27" s="232"/>
      <c r="I27" s="232"/>
      <c r="J27" s="232"/>
      <c r="K27" s="228"/>
    </row>
    <row r="28" spans="2:11" ht="15" customHeight="1">
      <c r="B28" s="231"/>
      <c r="C28" s="232"/>
      <c r="D28" s="350" t="s">
        <v>424</v>
      </c>
      <c r="E28" s="350"/>
      <c r="F28" s="350"/>
      <c r="G28" s="350"/>
      <c r="H28" s="350"/>
      <c r="I28" s="350"/>
      <c r="J28" s="350"/>
      <c r="K28" s="228"/>
    </row>
    <row r="29" spans="2:11" ht="15" customHeight="1">
      <c r="B29" s="231"/>
      <c r="C29" s="232"/>
      <c r="D29" s="350" t="s">
        <v>425</v>
      </c>
      <c r="E29" s="350"/>
      <c r="F29" s="350"/>
      <c r="G29" s="350"/>
      <c r="H29" s="350"/>
      <c r="I29" s="350"/>
      <c r="J29" s="350"/>
      <c r="K29" s="228"/>
    </row>
    <row r="30" spans="2:11" ht="12.75" customHeight="1">
      <c r="B30" s="231"/>
      <c r="C30" s="232"/>
      <c r="D30" s="232"/>
      <c r="E30" s="232"/>
      <c r="F30" s="232"/>
      <c r="G30" s="232"/>
      <c r="H30" s="232"/>
      <c r="I30" s="232"/>
      <c r="J30" s="232"/>
      <c r="K30" s="228"/>
    </row>
    <row r="31" spans="2:11" ht="15" customHeight="1">
      <c r="B31" s="231"/>
      <c r="C31" s="232"/>
      <c r="D31" s="350" t="s">
        <v>426</v>
      </c>
      <c r="E31" s="350"/>
      <c r="F31" s="350"/>
      <c r="G31" s="350"/>
      <c r="H31" s="350"/>
      <c r="I31" s="350"/>
      <c r="J31" s="350"/>
      <c r="K31" s="228"/>
    </row>
    <row r="32" spans="2:11" ht="15" customHeight="1">
      <c r="B32" s="231"/>
      <c r="C32" s="232"/>
      <c r="D32" s="350" t="s">
        <v>427</v>
      </c>
      <c r="E32" s="350"/>
      <c r="F32" s="350"/>
      <c r="G32" s="350"/>
      <c r="H32" s="350"/>
      <c r="I32" s="350"/>
      <c r="J32" s="350"/>
      <c r="K32" s="228"/>
    </row>
    <row r="33" spans="2:11" ht="15" customHeight="1">
      <c r="B33" s="231"/>
      <c r="C33" s="232"/>
      <c r="D33" s="350" t="s">
        <v>428</v>
      </c>
      <c r="E33" s="350"/>
      <c r="F33" s="350"/>
      <c r="G33" s="350"/>
      <c r="H33" s="350"/>
      <c r="I33" s="350"/>
      <c r="J33" s="350"/>
      <c r="K33" s="228"/>
    </row>
    <row r="34" spans="2:11" ht="15" customHeight="1">
      <c r="B34" s="231"/>
      <c r="C34" s="232"/>
      <c r="D34" s="230"/>
      <c r="E34" s="234" t="s">
        <v>104</v>
      </c>
      <c r="F34" s="230"/>
      <c r="G34" s="350" t="s">
        <v>429</v>
      </c>
      <c r="H34" s="350"/>
      <c r="I34" s="350"/>
      <c r="J34" s="350"/>
      <c r="K34" s="228"/>
    </row>
    <row r="35" spans="2:11" ht="30.75" customHeight="1">
      <c r="B35" s="231"/>
      <c r="C35" s="232"/>
      <c r="D35" s="230"/>
      <c r="E35" s="234" t="s">
        <v>430</v>
      </c>
      <c r="F35" s="230"/>
      <c r="G35" s="350" t="s">
        <v>431</v>
      </c>
      <c r="H35" s="350"/>
      <c r="I35" s="350"/>
      <c r="J35" s="350"/>
      <c r="K35" s="228"/>
    </row>
    <row r="36" spans="2:11" ht="15" customHeight="1">
      <c r="B36" s="231"/>
      <c r="C36" s="232"/>
      <c r="D36" s="230"/>
      <c r="E36" s="234" t="s">
        <v>55</v>
      </c>
      <c r="F36" s="230"/>
      <c r="G36" s="350" t="s">
        <v>432</v>
      </c>
      <c r="H36" s="350"/>
      <c r="I36" s="350"/>
      <c r="J36" s="350"/>
      <c r="K36" s="228"/>
    </row>
    <row r="37" spans="2:11" ht="15" customHeight="1">
      <c r="B37" s="231"/>
      <c r="C37" s="232"/>
      <c r="D37" s="230"/>
      <c r="E37" s="234" t="s">
        <v>105</v>
      </c>
      <c r="F37" s="230"/>
      <c r="G37" s="350" t="s">
        <v>433</v>
      </c>
      <c r="H37" s="350"/>
      <c r="I37" s="350"/>
      <c r="J37" s="350"/>
      <c r="K37" s="228"/>
    </row>
    <row r="38" spans="2:11" ht="15" customHeight="1">
      <c r="B38" s="231"/>
      <c r="C38" s="232"/>
      <c r="D38" s="230"/>
      <c r="E38" s="234" t="s">
        <v>106</v>
      </c>
      <c r="F38" s="230"/>
      <c r="G38" s="350" t="s">
        <v>434</v>
      </c>
      <c r="H38" s="350"/>
      <c r="I38" s="350"/>
      <c r="J38" s="350"/>
      <c r="K38" s="228"/>
    </row>
    <row r="39" spans="2:11" ht="15" customHeight="1">
      <c r="B39" s="231"/>
      <c r="C39" s="232"/>
      <c r="D39" s="230"/>
      <c r="E39" s="234" t="s">
        <v>107</v>
      </c>
      <c r="F39" s="230"/>
      <c r="G39" s="350" t="s">
        <v>435</v>
      </c>
      <c r="H39" s="350"/>
      <c r="I39" s="350"/>
      <c r="J39" s="350"/>
      <c r="K39" s="228"/>
    </row>
    <row r="40" spans="2:11" ht="15" customHeight="1">
      <c r="B40" s="231"/>
      <c r="C40" s="232"/>
      <c r="D40" s="230"/>
      <c r="E40" s="234" t="s">
        <v>436</v>
      </c>
      <c r="F40" s="230"/>
      <c r="G40" s="350" t="s">
        <v>437</v>
      </c>
      <c r="H40" s="350"/>
      <c r="I40" s="350"/>
      <c r="J40" s="350"/>
      <c r="K40" s="228"/>
    </row>
    <row r="41" spans="2:11" ht="15" customHeight="1">
      <c r="B41" s="231"/>
      <c r="C41" s="232"/>
      <c r="D41" s="230"/>
      <c r="E41" s="234"/>
      <c r="F41" s="230"/>
      <c r="G41" s="350" t="s">
        <v>438</v>
      </c>
      <c r="H41" s="350"/>
      <c r="I41" s="350"/>
      <c r="J41" s="350"/>
      <c r="K41" s="228"/>
    </row>
    <row r="42" spans="2:11" ht="15" customHeight="1">
      <c r="B42" s="231"/>
      <c r="C42" s="232"/>
      <c r="D42" s="230"/>
      <c r="E42" s="234" t="s">
        <v>439</v>
      </c>
      <c r="F42" s="230"/>
      <c r="G42" s="350" t="s">
        <v>440</v>
      </c>
      <c r="H42" s="350"/>
      <c r="I42" s="350"/>
      <c r="J42" s="350"/>
      <c r="K42" s="228"/>
    </row>
    <row r="43" spans="2:11" ht="15" customHeight="1">
      <c r="B43" s="231"/>
      <c r="C43" s="232"/>
      <c r="D43" s="230"/>
      <c r="E43" s="234" t="s">
        <v>109</v>
      </c>
      <c r="F43" s="230"/>
      <c r="G43" s="350" t="s">
        <v>441</v>
      </c>
      <c r="H43" s="350"/>
      <c r="I43" s="350"/>
      <c r="J43" s="350"/>
      <c r="K43" s="228"/>
    </row>
    <row r="44" spans="2:11" ht="12.75" customHeight="1">
      <c r="B44" s="231"/>
      <c r="C44" s="232"/>
      <c r="D44" s="230"/>
      <c r="E44" s="230"/>
      <c r="F44" s="230"/>
      <c r="G44" s="230"/>
      <c r="H44" s="230"/>
      <c r="I44" s="230"/>
      <c r="J44" s="230"/>
      <c r="K44" s="228"/>
    </row>
    <row r="45" spans="2:11" ht="15" customHeight="1">
      <c r="B45" s="231"/>
      <c r="C45" s="232"/>
      <c r="D45" s="350" t="s">
        <v>442</v>
      </c>
      <c r="E45" s="350"/>
      <c r="F45" s="350"/>
      <c r="G45" s="350"/>
      <c r="H45" s="350"/>
      <c r="I45" s="350"/>
      <c r="J45" s="350"/>
      <c r="K45" s="228"/>
    </row>
    <row r="46" spans="2:11" ht="15" customHeight="1">
      <c r="B46" s="231"/>
      <c r="C46" s="232"/>
      <c r="D46" s="232"/>
      <c r="E46" s="350" t="s">
        <v>443</v>
      </c>
      <c r="F46" s="350"/>
      <c r="G46" s="350"/>
      <c r="H46" s="350"/>
      <c r="I46" s="350"/>
      <c r="J46" s="350"/>
      <c r="K46" s="228"/>
    </row>
    <row r="47" spans="2:11" ht="15" customHeight="1">
      <c r="B47" s="231"/>
      <c r="C47" s="232"/>
      <c r="D47" s="232"/>
      <c r="E47" s="350" t="s">
        <v>444</v>
      </c>
      <c r="F47" s="350"/>
      <c r="G47" s="350"/>
      <c r="H47" s="350"/>
      <c r="I47" s="350"/>
      <c r="J47" s="350"/>
      <c r="K47" s="228"/>
    </row>
    <row r="48" spans="2:11" ht="15" customHeight="1">
      <c r="B48" s="231"/>
      <c r="C48" s="232"/>
      <c r="D48" s="232"/>
      <c r="E48" s="350" t="s">
        <v>445</v>
      </c>
      <c r="F48" s="350"/>
      <c r="G48" s="350"/>
      <c r="H48" s="350"/>
      <c r="I48" s="350"/>
      <c r="J48" s="350"/>
      <c r="K48" s="228"/>
    </row>
    <row r="49" spans="2:11" ht="15" customHeight="1">
      <c r="B49" s="231"/>
      <c r="C49" s="232"/>
      <c r="D49" s="350" t="s">
        <v>446</v>
      </c>
      <c r="E49" s="350"/>
      <c r="F49" s="350"/>
      <c r="G49" s="350"/>
      <c r="H49" s="350"/>
      <c r="I49" s="350"/>
      <c r="J49" s="350"/>
      <c r="K49" s="228"/>
    </row>
    <row r="50" spans="2:11" ht="25.5" customHeight="1">
      <c r="B50" s="227"/>
      <c r="C50" s="351" t="s">
        <v>447</v>
      </c>
      <c r="D50" s="351"/>
      <c r="E50" s="351"/>
      <c r="F50" s="351"/>
      <c r="G50" s="351"/>
      <c r="H50" s="351"/>
      <c r="I50" s="351"/>
      <c r="J50" s="351"/>
      <c r="K50" s="228"/>
    </row>
    <row r="51" spans="2:11" ht="5.25" customHeight="1">
      <c r="B51" s="227"/>
      <c r="C51" s="229"/>
      <c r="D51" s="229"/>
      <c r="E51" s="229"/>
      <c r="F51" s="229"/>
      <c r="G51" s="229"/>
      <c r="H51" s="229"/>
      <c r="I51" s="229"/>
      <c r="J51" s="229"/>
      <c r="K51" s="228"/>
    </row>
    <row r="52" spans="2:11" ht="15" customHeight="1">
      <c r="B52" s="227"/>
      <c r="C52" s="350" t="s">
        <v>448</v>
      </c>
      <c r="D52" s="350"/>
      <c r="E52" s="350"/>
      <c r="F52" s="350"/>
      <c r="G52" s="350"/>
      <c r="H52" s="350"/>
      <c r="I52" s="350"/>
      <c r="J52" s="350"/>
      <c r="K52" s="228"/>
    </row>
    <row r="53" spans="2:11" ht="15" customHeight="1">
      <c r="B53" s="227"/>
      <c r="C53" s="350" t="s">
        <v>449</v>
      </c>
      <c r="D53" s="350"/>
      <c r="E53" s="350"/>
      <c r="F53" s="350"/>
      <c r="G53" s="350"/>
      <c r="H53" s="350"/>
      <c r="I53" s="350"/>
      <c r="J53" s="350"/>
      <c r="K53" s="228"/>
    </row>
    <row r="54" spans="2:11" ht="12.75" customHeight="1">
      <c r="B54" s="227"/>
      <c r="C54" s="230"/>
      <c r="D54" s="230"/>
      <c r="E54" s="230"/>
      <c r="F54" s="230"/>
      <c r="G54" s="230"/>
      <c r="H54" s="230"/>
      <c r="I54" s="230"/>
      <c r="J54" s="230"/>
      <c r="K54" s="228"/>
    </row>
    <row r="55" spans="2:11" ht="15" customHeight="1">
      <c r="B55" s="227"/>
      <c r="C55" s="350" t="s">
        <v>450</v>
      </c>
      <c r="D55" s="350"/>
      <c r="E55" s="350"/>
      <c r="F55" s="350"/>
      <c r="G55" s="350"/>
      <c r="H55" s="350"/>
      <c r="I55" s="350"/>
      <c r="J55" s="350"/>
      <c r="K55" s="228"/>
    </row>
    <row r="56" spans="2:11" ht="15" customHeight="1">
      <c r="B56" s="227"/>
      <c r="C56" s="232"/>
      <c r="D56" s="350" t="s">
        <v>451</v>
      </c>
      <c r="E56" s="350"/>
      <c r="F56" s="350"/>
      <c r="G56" s="350"/>
      <c r="H56" s="350"/>
      <c r="I56" s="350"/>
      <c r="J56" s="350"/>
      <c r="K56" s="228"/>
    </row>
    <row r="57" spans="2:11" ht="15" customHeight="1">
      <c r="B57" s="227"/>
      <c r="C57" s="232"/>
      <c r="D57" s="350" t="s">
        <v>452</v>
      </c>
      <c r="E57" s="350"/>
      <c r="F57" s="350"/>
      <c r="G57" s="350"/>
      <c r="H57" s="350"/>
      <c r="I57" s="350"/>
      <c r="J57" s="350"/>
      <c r="K57" s="228"/>
    </row>
    <row r="58" spans="2:11" ht="15" customHeight="1">
      <c r="B58" s="227"/>
      <c r="C58" s="232"/>
      <c r="D58" s="350" t="s">
        <v>453</v>
      </c>
      <c r="E58" s="350"/>
      <c r="F58" s="350"/>
      <c r="G58" s="350"/>
      <c r="H58" s="350"/>
      <c r="I58" s="350"/>
      <c r="J58" s="350"/>
      <c r="K58" s="228"/>
    </row>
    <row r="59" spans="2:11" ht="15" customHeight="1">
      <c r="B59" s="227"/>
      <c r="C59" s="232"/>
      <c r="D59" s="350" t="s">
        <v>454</v>
      </c>
      <c r="E59" s="350"/>
      <c r="F59" s="350"/>
      <c r="G59" s="350"/>
      <c r="H59" s="350"/>
      <c r="I59" s="350"/>
      <c r="J59" s="350"/>
      <c r="K59" s="228"/>
    </row>
    <row r="60" spans="2:11" ht="15" customHeight="1">
      <c r="B60" s="227"/>
      <c r="C60" s="232"/>
      <c r="D60" s="349" t="s">
        <v>455</v>
      </c>
      <c r="E60" s="349"/>
      <c r="F60" s="349"/>
      <c r="G60" s="349"/>
      <c r="H60" s="349"/>
      <c r="I60" s="349"/>
      <c r="J60" s="349"/>
      <c r="K60" s="228"/>
    </row>
    <row r="61" spans="2:11" ht="15" customHeight="1">
      <c r="B61" s="227"/>
      <c r="C61" s="232"/>
      <c r="D61" s="350" t="s">
        <v>456</v>
      </c>
      <c r="E61" s="350"/>
      <c r="F61" s="350"/>
      <c r="G61" s="350"/>
      <c r="H61" s="350"/>
      <c r="I61" s="350"/>
      <c r="J61" s="350"/>
      <c r="K61" s="228"/>
    </row>
    <row r="62" spans="2:11" ht="12.75" customHeight="1">
      <c r="B62" s="227"/>
      <c r="C62" s="232"/>
      <c r="D62" s="232"/>
      <c r="E62" s="235"/>
      <c r="F62" s="232"/>
      <c r="G62" s="232"/>
      <c r="H62" s="232"/>
      <c r="I62" s="232"/>
      <c r="J62" s="232"/>
      <c r="K62" s="228"/>
    </row>
    <row r="63" spans="2:11" ht="15" customHeight="1">
      <c r="B63" s="227"/>
      <c r="C63" s="232"/>
      <c r="D63" s="350" t="s">
        <v>457</v>
      </c>
      <c r="E63" s="350"/>
      <c r="F63" s="350"/>
      <c r="G63" s="350"/>
      <c r="H63" s="350"/>
      <c r="I63" s="350"/>
      <c r="J63" s="350"/>
      <c r="K63" s="228"/>
    </row>
    <row r="64" spans="2:11" ht="15" customHeight="1">
      <c r="B64" s="227"/>
      <c r="C64" s="232"/>
      <c r="D64" s="349" t="s">
        <v>458</v>
      </c>
      <c r="E64" s="349"/>
      <c r="F64" s="349"/>
      <c r="G64" s="349"/>
      <c r="H64" s="349"/>
      <c r="I64" s="349"/>
      <c r="J64" s="349"/>
      <c r="K64" s="228"/>
    </row>
    <row r="65" spans="2:11" ht="15" customHeight="1">
      <c r="B65" s="227"/>
      <c r="C65" s="232"/>
      <c r="D65" s="350" t="s">
        <v>459</v>
      </c>
      <c r="E65" s="350"/>
      <c r="F65" s="350"/>
      <c r="G65" s="350"/>
      <c r="H65" s="350"/>
      <c r="I65" s="350"/>
      <c r="J65" s="350"/>
      <c r="K65" s="228"/>
    </row>
    <row r="66" spans="2:11" ht="15" customHeight="1">
      <c r="B66" s="227"/>
      <c r="C66" s="232"/>
      <c r="D66" s="350" t="s">
        <v>460</v>
      </c>
      <c r="E66" s="350"/>
      <c r="F66" s="350"/>
      <c r="G66" s="350"/>
      <c r="H66" s="350"/>
      <c r="I66" s="350"/>
      <c r="J66" s="350"/>
      <c r="K66" s="228"/>
    </row>
    <row r="67" spans="2:11" ht="15" customHeight="1">
      <c r="B67" s="227"/>
      <c r="C67" s="232"/>
      <c r="D67" s="350" t="s">
        <v>461</v>
      </c>
      <c r="E67" s="350"/>
      <c r="F67" s="350"/>
      <c r="G67" s="350"/>
      <c r="H67" s="350"/>
      <c r="I67" s="350"/>
      <c r="J67" s="350"/>
      <c r="K67" s="228"/>
    </row>
    <row r="68" spans="2:11" ht="15" customHeight="1">
      <c r="B68" s="227"/>
      <c r="C68" s="232"/>
      <c r="D68" s="350" t="s">
        <v>462</v>
      </c>
      <c r="E68" s="350"/>
      <c r="F68" s="350"/>
      <c r="G68" s="350"/>
      <c r="H68" s="350"/>
      <c r="I68" s="350"/>
      <c r="J68" s="350"/>
      <c r="K68" s="228"/>
    </row>
    <row r="69" spans="2:11" ht="12.75" customHeight="1">
      <c r="B69" s="236"/>
      <c r="C69" s="237"/>
      <c r="D69" s="237"/>
      <c r="E69" s="237"/>
      <c r="F69" s="237"/>
      <c r="G69" s="237"/>
      <c r="H69" s="237"/>
      <c r="I69" s="237"/>
      <c r="J69" s="237"/>
      <c r="K69" s="238"/>
    </row>
    <row r="70" spans="2:11" ht="18.75" customHeight="1">
      <c r="B70" s="239"/>
      <c r="C70" s="239"/>
      <c r="D70" s="239"/>
      <c r="E70" s="239"/>
      <c r="F70" s="239"/>
      <c r="G70" s="239"/>
      <c r="H70" s="239"/>
      <c r="I70" s="239"/>
      <c r="J70" s="239"/>
      <c r="K70" s="240"/>
    </row>
    <row r="71" spans="2:11" ht="18.75" customHeight="1">
      <c r="B71" s="240"/>
      <c r="C71" s="240"/>
      <c r="D71" s="240"/>
      <c r="E71" s="240"/>
      <c r="F71" s="240"/>
      <c r="G71" s="240"/>
      <c r="H71" s="240"/>
      <c r="I71" s="240"/>
      <c r="J71" s="240"/>
      <c r="K71" s="240"/>
    </row>
    <row r="72" spans="2:11" ht="7.5" customHeight="1">
      <c r="B72" s="241"/>
      <c r="C72" s="242"/>
      <c r="D72" s="242"/>
      <c r="E72" s="242"/>
      <c r="F72" s="242"/>
      <c r="G72" s="242"/>
      <c r="H72" s="242"/>
      <c r="I72" s="242"/>
      <c r="J72" s="242"/>
      <c r="K72" s="243"/>
    </row>
    <row r="73" spans="2:11" ht="45" customHeight="1">
      <c r="B73" s="244"/>
      <c r="C73" s="348" t="s">
        <v>89</v>
      </c>
      <c r="D73" s="348"/>
      <c r="E73" s="348"/>
      <c r="F73" s="348"/>
      <c r="G73" s="348"/>
      <c r="H73" s="348"/>
      <c r="I73" s="348"/>
      <c r="J73" s="348"/>
      <c r="K73" s="245"/>
    </row>
    <row r="74" spans="2:11" ht="17.25" customHeight="1">
      <c r="B74" s="244"/>
      <c r="C74" s="246" t="s">
        <v>463</v>
      </c>
      <c r="D74" s="246"/>
      <c r="E74" s="246"/>
      <c r="F74" s="246" t="s">
        <v>464</v>
      </c>
      <c r="G74" s="247"/>
      <c r="H74" s="246" t="s">
        <v>105</v>
      </c>
      <c r="I74" s="246" t="s">
        <v>59</v>
      </c>
      <c r="J74" s="246" t="s">
        <v>465</v>
      </c>
      <c r="K74" s="245"/>
    </row>
    <row r="75" spans="2:11" ht="17.25" customHeight="1">
      <c r="B75" s="244"/>
      <c r="C75" s="248" t="s">
        <v>466</v>
      </c>
      <c r="D75" s="248"/>
      <c r="E75" s="248"/>
      <c r="F75" s="249" t="s">
        <v>467</v>
      </c>
      <c r="G75" s="250"/>
      <c r="H75" s="248"/>
      <c r="I75" s="248"/>
      <c r="J75" s="248" t="s">
        <v>468</v>
      </c>
      <c r="K75" s="245"/>
    </row>
    <row r="76" spans="2:11" ht="5.25" customHeight="1">
      <c r="B76" s="244"/>
      <c r="C76" s="251"/>
      <c r="D76" s="251"/>
      <c r="E76" s="251"/>
      <c r="F76" s="251"/>
      <c r="G76" s="252"/>
      <c r="H76" s="251"/>
      <c r="I76" s="251"/>
      <c r="J76" s="251"/>
      <c r="K76" s="245"/>
    </row>
    <row r="77" spans="2:11" ht="15" customHeight="1">
      <c r="B77" s="244"/>
      <c r="C77" s="234" t="s">
        <v>55</v>
      </c>
      <c r="D77" s="251"/>
      <c r="E77" s="251"/>
      <c r="F77" s="253" t="s">
        <v>469</v>
      </c>
      <c r="G77" s="252"/>
      <c r="H77" s="234" t="s">
        <v>470</v>
      </c>
      <c r="I77" s="234" t="s">
        <v>471</v>
      </c>
      <c r="J77" s="234">
        <v>20</v>
      </c>
      <c r="K77" s="245"/>
    </row>
    <row r="78" spans="2:11" ht="15" customHeight="1">
      <c r="B78" s="244"/>
      <c r="C78" s="234" t="s">
        <v>472</v>
      </c>
      <c r="D78" s="234"/>
      <c r="E78" s="234"/>
      <c r="F78" s="253" t="s">
        <v>469</v>
      </c>
      <c r="G78" s="252"/>
      <c r="H78" s="234" t="s">
        <v>473</v>
      </c>
      <c r="I78" s="234" t="s">
        <v>471</v>
      </c>
      <c r="J78" s="234">
        <v>120</v>
      </c>
      <c r="K78" s="245"/>
    </row>
    <row r="79" spans="2:11" ht="15" customHeight="1">
      <c r="B79" s="254"/>
      <c r="C79" s="234" t="s">
        <v>474</v>
      </c>
      <c r="D79" s="234"/>
      <c r="E79" s="234"/>
      <c r="F79" s="253" t="s">
        <v>475</v>
      </c>
      <c r="G79" s="252"/>
      <c r="H79" s="234" t="s">
        <v>476</v>
      </c>
      <c r="I79" s="234" t="s">
        <v>471</v>
      </c>
      <c r="J79" s="234">
        <v>50</v>
      </c>
      <c r="K79" s="245"/>
    </row>
    <row r="80" spans="2:11" ht="15" customHeight="1">
      <c r="B80" s="254"/>
      <c r="C80" s="234" t="s">
        <v>477</v>
      </c>
      <c r="D80" s="234"/>
      <c r="E80" s="234"/>
      <c r="F80" s="253" t="s">
        <v>469</v>
      </c>
      <c r="G80" s="252"/>
      <c r="H80" s="234" t="s">
        <v>478</v>
      </c>
      <c r="I80" s="234" t="s">
        <v>479</v>
      </c>
      <c r="J80" s="234"/>
      <c r="K80" s="245"/>
    </row>
    <row r="81" spans="2:11" ht="15" customHeight="1">
      <c r="B81" s="254"/>
      <c r="C81" s="255" t="s">
        <v>480</v>
      </c>
      <c r="D81" s="255"/>
      <c r="E81" s="255"/>
      <c r="F81" s="256" t="s">
        <v>475</v>
      </c>
      <c r="G81" s="255"/>
      <c r="H81" s="255" t="s">
        <v>481</v>
      </c>
      <c r="I81" s="255" t="s">
        <v>471</v>
      </c>
      <c r="J81" s="255">
        <v>15</v>
      </c>
      <c r="K81" s="245"/>
    </row>
    <row r="82" spans="2:11" ht="15" customHeight="1">
      <c r="B82" s="254"/>
      <c r="C82" s="255" t="s">
        <v>482</v>
      </c>
      <c r="D82" s="255"/>
      <c r="E82" s="255"/>
      <c r="F82" s="256" t="s">
        <v>475</v>
      </c>
      <c r="G82" s="255"/>
      <c r="H82" s="255" t="s">
        <v>483</v>
      </c>
      <c r="I82" s="255" t="s">
        <v>471</v>
      </c>
      <c r="J82" s="255">
        <v>15</v>
      </c>
      <c r="K82" s="245"/>
    </row>
    <row r="83" spans="2:11" ht="15" customHeight="1">
      <c r="B83" s="254"/>
      <c r="C83" s="255" t="s">
        <v>484</v>
      </c>
      <c r="D83" s="255"/>
      <c r="E83" s="255"/>
      <c r="F83" s="256" t="s">
        <v>475</v>
      </c>
      <c r="G83" s="255"/>
      <c r="H83" s="255" t="s">
        <v>485</v>
      </c>
      <c r="I83" s="255" t="s">
        <v>471</v>
      </c>
      <c r="J83" s="255">
        <v>20</v>
      </c>
      <c r="K83" s="245"/>
    </row>
    <row r="84" spans="2:11" ht="15" customHeight="1">
      <c r="B84" s="254"/>
      <c r="C84" s="255" t="s">
        <v>486</v>
      </c>
      <c r="D84" s="255"/>
      <c r="E84" s="255"/>
      <c r="F84" s="256" t="s">
        <v>475</v>
      </c>
      <c r="G84" s="255"/>
      <c r="H84" s="255" t="s">
        <v>487</v>
      </c>
      <c r="I84" s="255" t="s">
        <v>471</v>
      </c>
      <c r="J84" s="255">
        <v>20</v>
      </c>
      <c r="K84" s="245"/>
    </row>
    <row r="85" spans="2:11" ht="15" customHeight="1">
      <c r="B85" s="254"/>
      <c r="C85" s="234" t="s">
        <v>488</v>
      </c>
      <c r="D85" s="234"/>
      <c r="E85" s="234"/>
      <c r="F85" s="253" t="s">
        <v>475</v>
      </c>
      <c r="G85" s="252"/>
      <c r="H85" s="234" t="s">
        <v>489</v>
      </c>
      <c r="I85" s="234" t="s">
        <v>471</v>
      </c>
      <c r="J85" s="234">
        <v>50</v>
      </c>
      <c r="K85" s="245"/>
    </row>
    <row r="86" spans="2:11" ht="15" customHeight="1">
      <c r="B86" s="254"/>
      <c r="C86" s="234" t="s">
        <v>490</v>
      </c>
      <c r="D86" s="234"/>
      <c r="E86" s="234"/>
      <c r="F86" s="253" t="s">
        <v>475</v>
      </c>
      <c r="G86" s="252"/>
      <c r="H86" s="234" t="s">
        <v>491</v>
      </c>
      <c r="I86" s="234" t="s">
        <v>471</v>
      </c>
      <c r="J86" s="234">
        <v>20</v>
      </c>
      <c r="K86" s="245"/>
    </row>
    <row r="87" spans="2:11" ht="15" customHeight="1">
      <c r="B87" s="254"/>
      <c r="C87" s="234" t="s">
        <v>492</v>
      </c>
      <c r="D87" s="234"/>
      <c r="E87" s="234"/>
      <c r="F87" s="253" t="s">
        <v>475</v>
      </c>
      <c r="G87" s="252"/>
      <c r="H87" s="234" t="s">
        <v>493</v>
      </c>
      <c r="I87" s="234" t="s">
        <v>471</v>
      </c>
      <c r="J87" s="234">
        <v>20</v>
      </c>
      <c r="K87" s="245"/>
    </row>
    <row r="88" spans="2:11" ht="15" customHeight="1">
      <c r="B88" s="254"/>
      <c r="C88" s="234" t="s">
        <v>494</v>
      </c>
      <c r="D88" s="234"/>
      <c r="E88" s="234"/>
      <c r="F88" s="253" t="s">
        <v>475</v>
      </c>
      <c r="G88" s="252"/>
      <c r="H88" s="234" t="s">
        <v>495</v>
      </c>
      <c r="I88" s="234" t="s">
        <v>471</v>
      </c>
      <c r="J88" s="234">
        <v>50</v>
      </c>
      <c r="K88" s="245"/>
    </row>
    <row r="89" spans="2:11" ht="15" customHeight="1">
      <c r="B89" s="254"/>
      <c r="C89" s="234" t="s">
        <v>496</v>
      </c>
      <c r="D89" s="234"/>
      <c r="E89" s="234"/>
      <c r="F89" s="253" t="s">
        <v>475</v>
      </c>
      <c r="G89" s="252"/>
      <c r="H89" s="234" t="s">
        <v>496</v>
      </c>
      <c r="I89" s="234" t="s">
        <v>471</v>
      </c>
      <c r="J89" s="234">
        <v>50</v>
      </c>
      <c r="K89" s="245"/>
    </row>
    <row r="90" spans="2:11" ht="15" customHeight="1">
      <c r="B90" s="254"/>
      <c r="C90" s="234" t="s">
        <v>110</v>
      </c>
      <c r="D90" s="234"/>
      <c r="E90" s="234"/>
      <c r="F90" s="253" t="s">
        <v>475</v>
      </c>
      <c r="G90" s="252"/>
      <c r="H90" s="234" t="s">
        <v>497</v>
      </c>
      <c r="I90" s="234" t="s">
        <v>471</v>
      </c>
      <c r="J90" s="234">
        <v>255</v>
      </c>
      <c r="K90" s="245"/>
    </row>
    <row r="91" spans="2:11" ht="15" customHeight="1">
      <c r="B91" s="254"/>
      <c r="C91" s="234" t="s">
        <v>498</v>
      </c>
      <c r="D91" s="234"/>
      <c r="E91" s="234"/>
      <c r="F91" s="253" t="s">
        <v>469</v>
      </c>
      <c r="G91" s="252"/>
      <c r="H91" s="234" t="s">
        <v>499</v>
      </c>
      <c r="I91" s="234" t="s">
        <v>500</v>
      </c>
      <c r="J91" s="234"/>
      <c r="K91" s="245"/>
    </row>
    <row r="92" spans="2:11" ht="15" customHeight="1">
      <c r="B92" s="254"/>
      <c r="C92" s="234" t="s">
        <v>501</v>
      </c>
      <c r="D92" s="234"/>
      <c r="E92" s="234"/>
      <c r="F92" s="253" t="s">
        <v>469</v>
      </c>
      <c r="G92" s="252"/>
      <c r="H92" s="234" t="s">
        <v>502</v>
      </c>
      <c r="I92" s="234" t="s">
        <v>503</v>
      </c>
      <c r="J92" s="234"/>
      <c r="K92" s="245"/>
    </row>
    <row r="93" spans="2:11" ht="15" customHeight="1">
      <c r="B93" s="254"/>
      <c r="C93" s="234" t="s">
        <v>504</v>
      </c>
      <c r="D93" s="234"/>
      <c r="E93" s="234"/>
      <c r="F93" s="253" t="s">
        <v>469</v>
      </c>
      <c r="G93" s="252"/>
      <c r="H93" s="234" t="s">
        <v>504</v>
      </c>
      <c r="I93" s="234" t="s">
        <v>503</v>
      </c>
      <c r="J93" s="234"/>
      <c r="K93" s="245"/>
    </row>
    <row r="94" spans="2:11" ht="15" customHeight="1">
      <c r="B94" s="254"/>
      <c r="C94" s="234" t="s">
        <v>40</v>
      </c>
      <c r="D94" s="234"/>
      <c r="E94" s="234"/>
      <c r="F94" s="253" t="s">
        <v>469</v>
      </c>
      <c r="G94" s="252"/>
      <c r="H94" s="234" t="s">
        <v>505</v>
      </c>
      <c r="I94" s="234" t="s">
        <v>503</v>
      </c>
      <c r="J94" s="234"/>
      <c r="K94" s="245"/>
    </row>
    <row r="95" spans="2:11" ht="15" customHeight="1">
      <c r="B95" s="254"/>
      <c r="C95" s="234" t="s">
        <v>50</v>
      </c>
      <c r="D95" s="234"/>
      <c r="E95" s="234"/>
      <c r="F95" s="253" t="s">
        <v>469</v>
      </c>
      <c r="G95" s="252"/>
      <c r="H95" s="234" t="s">
        <v>506</v>
      </c>
      <c r="I95" s="234" t="s">
        <v>503</v>
      </c>
      <c r="J95" s="234"/>
      <c r="K95" s="245"/>
    </row>
    <row r="96" spans="2:11" ht="15" customHeight="1">
      <c r="B96" s="257"/>
      <c r="C96" s="258"/>
      <c r="D96" s="258"/>
      <c r="E96" s="258"/>
      <c r="F96" s="258"/>
      <c r="G96" s="258"/>
      <c r="H96" s="258"/>
      <c r="I96" s="258"/>
      <c r="J96" s="258"/>
      <c r="K96" s="259"/>
    </row>
    <row r="97" spans="2:11" ht="18.75" customHeight="1">
      <c r="B97" s="260"/>
      <c r="C97" s="261"/>
      <c r="D97" s="261"/>
      <c r="E97" s="261"/>
      <c r="F97" s="261"/>
      <c r="G97" s="261"/>
      <c r="H97" s="261"/>
      <c r="I97" s="261"/>
      <c r="J97" s="261"/>
      <c r="K97" s="260"/>
    </row>
    <row r="98" spans="2:11" ht="18.75" customHeight="1">
      <c r="B98" s="240"/>
      <c r="C98" s="240"/>
      <c r="D98" s="240"/>
      <c r="E98" s="240"/>
      <c r="F98" s="240"/>
      <c r="G98" s="240"/>
      <c r="H98" s="240"/>
      <c r="I98" s="240"/>
      <c r="J98" s="240"/>
      <c r="K98" s="240"/>
    </row>
    <row r="99" spans="2:11" ht="7.5" customHeight="1">
      <c r="B99" s="241"/>
      <c r="C99" s="242"/>
      <c r="D99" s="242"/>
      <c r="E99" s="242"/>
      <c r="F99" s="242"/>
      <c r="G99" s="242"/>
      <c r="H99" s="242"/>
      <c r="I99" s="242"/>
      <c r="J99" s="242"/>
      <c r="K99" s="243"/>
    </row>
    <row r="100" spans="2:11" ht="45" customHeight="1">
      <c r="B100" s="244"/>
      <c r="C100" s="348" t="s">
        <v>507</v>
      </c>
      <c r="D100" s="348"/>
      <c r="E100" s="348"/>
      <c r="F100" s="348"/>
      <c r="G100" s="348"/>
      <c r="H100" s="348"/>
      <c r="I100" s="348"/>
      <c r="J100" s="348"/>
      <c r="K100" s="245"/>
    </row>
    <row r="101" spans="2:11" ht="17.25" customHeight="1">
      <c r="B101" s="244"/>
      <c r="C101" s="246" t="s">
        <v>463</v>
      </c>
      <c r="D101" s="246"/>
      <c r="E101" s="246"/>
      <c r="F101" s="246" t="s">
        <v>464</v>
      </c>
      <c r="G101" s="247"/>
      <c r="H101" s="246" t="s">
        <v>105</v>
      </c>
      <c r="I101" s="246" t="s">
        <v>59</v>
      </c>
      <c r="J101" s="246" t="s">
        <v>465</v>
      </c>
      <c r="K101" s="245"/>
    </row>
    <row r="102" spans="2:11" ht="17.25" customHeight="1">
      <c r="B102" s="244"/>
      <c r="C102" s="248" t="s">
        <v>466</v>
      </c>
      <c r="D102" s="248"/>
      <c r="E102" s="248"/>
      <c r="F102" s="249" t="s">
        <v>467</v>
      </c>
      <c r="G102" s="250"/>
      <c r="H102" s="248"/>
      <c r="I102" s="248"/>
      <c r="J102" s="248" t="s">
        <v>468</v>
      </c>
      <c r="K102" s="245"/>
    </row>
    <row r="103" spans="2:11" ht="5.25" customHeight="1">
      <c r="B103" s="244"/>
      <c r="C103" s="246"/>
      <c r="D103" s="246"/>
      <c r="E103" s="246"/>
      <c r="F103" s="246"/>
      <c r="G103" s="262"/>
      <c r="H103" s="246"/>
      <c r="I103" s="246"/>
      <c r="J103" s="246"/>
      <c r="K103" s="245"/>
    </row>
    <row r="104" spans="2:11" ht="15" customHeight="1">
      <c r="B104" s="244"/>
      <c r="C104" s="234" t="s">
        <v>55</v>
      </c>
      <c r="D104" s="251"/>
      <c r="E104" s="251"/>
      <c r="F104" s="253" t="s">
        <v>469</v>
      </c>
      <c r="G104" s="262"/>
      <c r="H104" s="234" t="s">
        <v>508</v>
      </c>
      <c r="I104" s="234" t="s">
        <v>471</v>
      </c>
      <c r="J104" s="234">
        <v>20</v>
      </c>
      <c r="K104" s="245"/>
    </row>
    <row r="105" spans="2:11" ht="15" customHeight="1">
      <c r="B105" s="244"/>
      <c r="C105" s="234" t="s">
        <v>472</v>
      </c>
      <c r="D105" s="234"/>
      <c r="E105" s="234"/>
      <c r="F105" s="253" t="s">
        <v>469</v>
      </c>
      <c r="G105" s="234"/>
      <c r="H105" s="234" t="s">
        <v>508</v>
      </c>
      <c r="I105" s="234" t="s">
        <v>471</v>
      </c>
      <c r="J105" s="234">
        <v>120</v>
      </c>
      <c r="K105" s="245"/>
    </row>
    <row r="106" spans="2:11" ht="15" customHeight="1">
      <c r="B106" s="254"/>
      <c r="C106" s="234" t="s">
        <v>474</v>
      </c>
      <c r="D106" s="234"/>
      <c r="E106" s="234"/>
      <c r="F106" s="253" t="s">
        <v>475</v>
      </c>
      <c r="G106" s="234"/>
      <c r="H106" s="234" t="s">
        <v>508</v>
      </c>
      <c r="I106" s="234" t="s">
        <v>471</v>
      </c>
      <c r="J106" s="234">
        <v>50</v>
      </c>
      <c r="K106" s="245"/>
    </row>
    <row r="107" spans="2:11" ht="15" customHeight="1">
      <c r="B107" s="254"/>
      <c r="C107" s="234" t="s">
        <v>477</v>
      </c>
      <c r="D107" s="234"/>
      <c r="E107" s="234"/>
      <c r="F107" s="253" t="s">
        <v>469</v>
      </c>
      <c r="G107" s="234"/>
      <c r="H107" s="234" t="s">
        <v>508</v>
      </c>
      <c r="I107" s="234" t="s">
        <v>479</v>
      </c>
      <c r="J107" s="234"/>
      <c r="K107" s="245"/>
    </row>
    <row r="108" spans="2:11" ht="15" customHeight="1">
      <c r="B108" s="254"/>
      <c r="C108" s="234" t="s">
        <v>488</v>
      </c>
      <c r="D108" s="234"/>
      <c r="E108" s="234"/>
      <c r="F108" s="253" t="s">
        <v>475</v>
      </c>
      <c r="G108" s="234"/>
      <c r="H108" s="234" t="s">
        <v>508</v>
      </c>
      <c r="I108" s="234" t="s">
        <v>471</v>
      </c>
      <c r="J108" s="234">
        <v>50</v>
      </c>
      <c r="K108" s="245"/>
    </row>
    <row r="109" spans="2:11" ht="15" customHeight="1">
      <c r="B109" s="254"/>
      <c r="C109" s="234" t="s">
        <v>496</v>
      </c>
      <c r="D109" s="234"/>
      <c r="E109" s="234"/>
      <c r="F109" s="253" t="s">
        <v>475</v>
      </c>
      <c r="G109" s="234"/>
      <c r="H109" s="234" t="s">
        <v>508</v>
      </c>
      <c r="I109" s="234" t="s">
        <v>471</v>
      </c>
      <c r="J109" s="234">
        <v>50</v>
      </c>
      <c r="K109" s="245"/>
    </row>
    <row r="110" spans="2:11" ht="15" customHeight="1">
      <c r="B110" s="254"/>
      <c r="C110" s="234" t="s">
        <v>494</v>
      </c>
      <c r="D110" s="234"/>
      <c r="E110" s="234"/>
      <c r="F110" s="253" t="s">
        <v>475</v>
      </c>
      <c r="G110" s="234"/>
      <c r="H110" s="234" t="s">
        <v>508</v>
      </c>
      <c r="I110" s="234" t="s">
        <v>471</v>
      </c>
      <c r="J110" s="234">
        <v>50</v>
      </c>
      <c r="K110" s="245"/>
    </row>
    <row r="111" spans="2:11" ht="15" customHeight="1">
      <c r="B111" s="254"/>
      <c r="C111" s="234" t="s">
        <v>55</v>
      </c>
      <c r="D111" s="234"/>
      <c r="E111" s="234"/>
      <c r="F111" s="253" t="s">
        <v>469</v>
      </c>
      <c r="G111" s="234"/>
      <c r="H111" s="234" t="s">
        <v>509</v>
      </c>
      <c r="I111" s="234" t="s">
        <v>471</v>
      </c>
      <c r="J111" s="234">
        <v>20</v>
      </c>
      <c r="K111" s="245"/>
    </row>
    <row r="112" spans="2:11" ht="15" customHeight="1">
      <c r="B112" s="254"/>
      <c r="C112" s="234" t="s">
        <v>510</v>
      </c>
      <c r="D112" s="234"/>
      <c r="E112" s="234"/>
      <c r="F112" s="253" t="s">
        <v>469</v>
      </c>
      <c r="G112" s="234"/>
      <c r="H112" s="234" t="s">
        <v>511</v>
      </c>
      <c r="I112" s="234" t="s">
        <v>471</v>
      </c>
      <c r="J112" s="234">
        <v>120</v>
      </c>
      <c r="K112" s="245"/>
    </row>
    <row r="113" spans="2:11" ht="15" customHeight="1">
      <c r="B113" s="254"/>
      <c r="C113" s="234" t="s">
        <v>40</v>
      </c>
      <c r="D113" s="234"/>
      <c r="E113" s="234"/>
      <c r="F113" s="253" t="s">
        <v>469</v>
      </c>
      <c r="G113" s="234"/>
      <c r="H113" s="234" t="s">
        <v>512</v>
      </c>
      <c r="I113" s="234" t="s">
        <v>503</v>
      </c>
      <c r="J113" s="234"/>
      <c r="K113" s="245"/>
    </row>
    <row r="114" spans="2:11" ht="15" customHeight="1">
      <c r="B114" s="254"/>
      <c r="C114" s="234" t="s">
        <v>50</v>
      </c>
      <c r="D114" s="234"/>
      <c r="E114" s="234"/>
      <c r="F114" s="253" t="s">
        <v>469</v>
      </c>
      <c r="G114" s="234"/>
      <c r="H114" s="234" t="s">
        <v>513</v>
      </c>
      <c r="I114" s="234" t="s">
        <v>503</v>
      </c>
      <c r="J114" s="234"/>
      <c r="K114" s="245"/>
    </row>
    <row r="115" spans="2:11" ht="15" customHeight="1">
      <c r="B115" s="254"/>
      <c r="C115" s="234" t="s">
        <v>59</v>
      </c>
      <c r="D115" s="234"/>
      <c r="E115" s="234"/>
      <c r="F115" s="253" t="s">
        <v>469</v>
      </c>
      <c r="G115" s="234"/>
      <c r="H115" s="234" t="s">
        <v>514</v>
      </c>
      <c r="I115" s="234" t="s">
        <v>515</v>
      </c>
      <c r="J115" s="234"/>
      <c r="K115" s="245"/>
    </row>
    <row r="116" spans="2:11" ht="15" customHeight="1">
      <c r="B116" s="257"/>
      <c r="C116" s="263"/>
      <c r="D116" s="263"/>
      <c r="E116" s="263"/>
      <c r="F116" s="263"/>
      <c r="G116" s="263"/>
      <c r="H116" s="263"/>
      <c r="I116" s="263"/>
      <c r="J116" s="263"/>
      <c r="K116" s="259"/>
    </row>
    <row r="117" spans="2:11" ht="18.75" customHeight="1">
      <c r="B117" s="264"/>
      <c r="C117" s="230"/>
      <c r="D117" s="230"/>
      <c r="E117" s="230"/>
      <c r="F117" s="265"/>
      <c r="G117" s="230"/>
      <c r="H117" s="230"/>
      <c r="I117" s="230"/>
      <c r="J117" s="230"/>
      <c r="K117" s="264"/>
    </row>
    <row r="118" spans="2:11" ht="18.75" customHeight="1">
      <c r="B118" s="240"/>
      <c r="C118" s="240"/>
      <c r="D118" s="240"/>
      <c r="E118" s="240"/>
      <c r="F118" s="240"/>
      <c r="G118" s="240"/>
      <c r="H118" s="240"/>
      <c r="I118" s="240"/>
      <c r="J118" s="240"/>
      <c r="K118" s="240"/>
    </row>
    <row r="119" spans="2:11" ht="7.5" customHeight="1">
      <c r="B119" s="266"/>
      <c r="C119" s="267"/>
      <c r="D119" s="267"/>
      <c r="E119" s="267"/>
      <c r="F119" s="267"/>
      <c r="G119" s="267"/>
      <c r="H119" s="267"/>
      <c r="I119" s="267"/>
      <c r="J119" s="267"/>
      <c r="K119" s="268"/>
    </row>
    <row r="120" spans="2:11" ht="45" customHeight="1">
      <c r="B120" s="269"/>
      <c r="C120" s="347" t="s">
        <v>516</v>
      </c>
      <c r="D120" s="347"/>
      <c r="E120" s="347"/>
      <c r="F120" s="347"/>
      <c r="G120" s="347"/>
      <c r="H120" s="347"/>
      <c r="I120" s="347"/>
      <c r="J120" s="347"/>
      <c r="K120" s="270"/>
    </row>
    <row r="121" spans="2:11" ht="17.25" customHeight="1">
      <c r="B121" s="271"/>
      <c r="C121" s="246" t="s">
        <v>463</v>
      </c>
      <c r="D121" s="246"/>
      <c r="E121" s="246"/>
      <c r="F121" s="246" t="s">
        <v>464</v>
      </c>
      <c r="G121" s="247"/>
      <c r="H121" s="246" t="s">
        <v>105</v>
      </c>
      <c r="I121" s="246" t="s">
        <v>59</v>
      </c>
      <c r="J121" s="246" t="s">
        <v>465</v>
      </c>
      <c r="K121" s="272"/>
    </row>
    <row r="122" spans="2:11" ht="17.25" customHeight="1">
      <c r="B122" s="271"/>
      <c r="C122" s="248" t="s">
        <v>466</v>
      </c>
      <c r="D122" s="248"/>
      <c r="E122" s="248"/>
      <c r="F122" s="249" t="s">
        <v>467</v>
      </c>
      <c r="G122" s="250"/>
      <c r="H122" s="248"/>
      <c r="I122" s="248"/>
      <c r="J122" s="248" t="s">
        <v>468</v>
      </c>
      <c r="K122" s="272"/>
    </row>
    <row r="123" spans="2:11" ht="5.25" customHeight="1">
      <c r="B123" s="273"/>
      <c r="C123" s="251"/>
      <c r="D123" s="251"/>
      <c r="E123" s="251"/>
      <c r="F123" s="251"/>
      <c r="G123" s="234"/>
      <c r="H123" s="251"/>
      <c r="I123" s="251"/>
      <c r="J123" s="251"/>
      <c r="K123" s="274"/>
    </row>
    <row r="124" spans="2:11" ht="15" customHeight="1">
      <c r="B124" s="273"/>
      <c r="C124" s="234" t="s">
        <v>472</v>
      </c>
      <c r="D124" s="251"/>
      <c r="E124" s="251"/>
      <c r="F124" s="253" t="s">
        <v>469</v>
      </c>
      <c r="G124" s="234"/>
      <c r="H124" s="234" t="s">
        <v>508</v>
      </c>
      <c r="I124" s="234" t="s">
        <v>471</v>
      </c>
      <c r="J124" s="234">
        <v>120</v>
      </c>
      <c r="K124" s="275"/>
    </row>
    <row r="125" spans="2:11" ht="15" customHeight="1">
      <c r="B125" s="273"/>
      <c r="C125" s="234" t="s">
        <v>517</v>
      </c>
      <c r="D125" s="234"/>
      <c r="E125" s="234"/>
      <c r="F125" s="253" t="s">
        <v>469</v>
      </c>
      <c r="G125" s="234"/>
      <c r="H125" s="234" t="s">
        <v>518</v>
      </c>
      <c r="I125" s="234" t="s">
        <v>471</v>
      </c>
      <c r="J125" s="234" t="s">
        <v>519</v>
      </c>
      <c r="K125" s="275"/>
    </row>
    <row r="126" spans="2:11" ht="15" customHeight="1">
      <c r="B126" s="273"/>
      <c r="C126" s="234" t="s">
        <v>418</v>
      </c>
      <c r="D126" s="234"/>
      <c r="E126" s="234"/>
      <c r="F126" s="253" t="s">
        <v>469</v>
      </c>
      <c r="G126" s="234"/>
      <c r="H126" s="234" t="s">
        <v>520</v>
      </c>
      <c r="I126" s="234" t="s">
        <v>471</v>
      </c>
      <c r="J126" s="234" t="s">
        <v>519</v>
      </c>
      <c r="K126" s="275"/>
    </row>
    <row r="127" spans="2:11" ht="15" customHeight="1">
      <c r="B127" s="273"/>
      <c r="C127" s="234" t="s">
        <v>480</v>
      </c>
      <c r="D127" s="234"/>
      <c r="E127" s="234"/>
      <c r="F127" s="253" t="s">
        <v>475</v>
      </c>
      <c r="G127" s="234"/>
      <c r="H127" s="234" t="s">
        <v>481</v>
      </c>
      <c r="I127" s="234" t="s">
        <v>471</v>
      </c>
      <c r="J127" s="234">
        <v>15</v>
      </c>
      <c r="K127" s="275"/>
    </row>
    <row r="128" spans="2:11" ht="15" customHeight="1">
      <c r="B128" s="273"/>
      <c r="C128" s="255" t="s">
        <v>482</v>
      </c>
      <c r="D128" s="255"/>
      <c r="E128" s="255"/>
      <c r="F128" s="256" t="s">
        <v>475</v>
      </c>
      <c r="G128" s="255"/>
      <c r="H128" s="255" t="s">
        <v>483</v>
      </c>
      <c r="I128" s="255" t="s">
        <v>471</v>
      </c>
      <c r="J128" s="255">
        <v>15</v>
      </c>
      <c r="K128" s="275"/>
    </row>
    <row r="129" spans="2:11" ht="15" customHeight="1">
      <c r="B129" s="273"/>
      <c r="C129" s="255" t="s">
        <v>484</v>
      </c>
      <c r="D129" s="255"/>
      <c r="E129" s="255"/>
      <c r="F129" s="256" t="s">
        <v>475</v>
      </c>
      <c r="G129" s="255"/>
      <c r="H129" s="255" t="s">
        <v>485</v>
      </c>
      <c r="I129" s="255" t="s">
        <v>471</v>
      </c>
      <c r="J129" s="255">
        <v>20</v>
      </c>
      <c r="K129" s="275"/>
    </row>
    <row r="130" spans="2:11" ht="15" customHeight="1">
      <c r="B130" s="273"/>
      <c r="C130" s="255" t="s">
        <v>486</v>
      </c>
      <c r="D130" s="255"/>
      <c r="E130" s="255"/>
      <c r="F130" s="256" t="s">
        <v>475</v>
      </c>
      <c r="G130" s="255"/>
      <c r="H130" s="255" t="s">
        <v>487</v>
      </c>
      <c r="I130" s="255" t="s">
        <v>471</v>
      </c>
      <c r="J130" s="255">
        <v>20</v>
      </c>
      <c r="K130" s="275"/>
    </row>
    <row r="131" spans="2:11" ht="15" customHeight="1">
      <c r="B131" s="273"/>
      <c r="C131" s="234" t="s">
        <v>474</v>
      </c>
      <c r="D131" s="234"/>
      <c r="E131" s="234"/>
      <c r="F131" s="253" t="s">
        <v>475</v>
      </c>
      <c r="G131" s="234"/>
      <c r="H131" s="234" t="s">
        <v>508</v>
      </c>
      <c r="I131" s="234" t="s">
        <v>471</v>
      </c>
      <c r="J131" s="234">
        <v>50</v>
      </c>
      <c r="K131" s="275"/>
    </row>
    <row r="132" spans="2:11" ht="15" customHeight="1">
      <c r="B132" s="273"/>
      <c r="C132" s="234" t="s">
        <v>488</v>
      </c>
      <c r="D132" s="234"/>
      <c r="E132" s="234"/>
      <c r="F132" s="253" t="s">
        <v>475</v>
      </c>
      <c r="G132" s="234"/>
      <c r="H132" s="234" t="s">
        <v>508</v>
      </c>
      <c r="I132" s="234" t="s">
        <v>471</v>
      </c>
      <c r="J132" s="234">
        <v>50</v>
      </c>
      <c r="K132" s="275"/>
    </row>
    <row r="133" spans="2:11" ht="15" customHeight="1">
      <c r="B133" s="273"/>
      <c r="C133" s="234" t="s">
        <v>494</v>
      </c>
      <c r="D133" s="234"/>
      <c r="E133" s="234"/>
      <c r="F133" s="253" t="s">
        <v>475</v>
      </c>
      <c r="G133" s="234"/>
      <c r="H133" s="234" t="s">
        <v>508</v>
      </c>
      <c r="I133" s="234" t="s">
        <v>471</v>
      </c>
      <c r="J133" s="234">
        <v>50</v>
      </c>
      <c r="K133" s="275"/>
    </row>
    <row r="134" spans="2:11" ht="15" customHeight="1">
      <c r="B134" s="273"/>
      <c r="C134" s="234" t="s">
        <v>496</v>
      </c>
      <c r="D134" s="234"/>
      <c r="E134" s="234"/>
      <c r="F134" s="253" t="s">
        <v>475</v>
      </c>
      <c r="G134" s="234"/>
      <c r="H134" s="234" t="s">
        <v>508</v>
      </c>
      <c r="I134" s="234" t="s">
        <v>471</v>
      </c>
      <c r="J134" s="234">
        <v>50</v>
      </c>
      <c r="K134" s="275"/>
    </row>
    <row r="135" spans="2:11" ht="15" customHeight="1">
      <c r="B135" s="273"/>
      <c r="C135" s="234" t="s">
        <v>110</v>
      </c>
      <c r="D135" s="234"/>
      <c r="E135" s="234"/>
      <c r="F135" s="253" t="s">
        <v>475</v>
      </c>
      <c r="G135" s="234"/>
      <c r="H135" s="234" t="s">
        <v>521</v>
      </c>
      <c r="I135" s="234" t="s">
        <v>471</v>
      </c>
      <c r="J135" s="234">
        <v>255</v>
      </c>
      <c r="K135" s="275"/>
    </row>
    <row r="136" spans="2:11" ht="15" customHeight="1">
      <c r="B136" s="273"/>
      <c r="C136" s="234" t="s">
        <v>498</v>
      </c>
      <c r="D136" s="234"/>
      <c r="E136" s="234"/>
      <c r="F136" s="253" t="s">
        <v>469</v>
      </c>
      <c r="G136" s="234"/>
      <c r="H136" s="234" t="s">
        <v>522</v>
      </c>
      <c r="I136" s="234" t="s">
        <v>500</v>
      </c>
      <c r="J136" s="234"/>
      <c r="K136" s="275"/>
    </row>
    <row r="137" spans="2:11" ht="15" customHeight="1">
      <c r="B137" s="273"/>
      <c r="C137" s="234" t="s">
        <v>501</v>
      </c>
      <c r="D137" s="234"/>
      <c r="E137" s="234"/>
      <c r="F137" s="253" t="s">
        <v>469</v>
      </c>
      <c r="G137" s="234"/>
      <c r="H137" s="234" t="s">
        <v>523</v>
      </c>
      <c r="I137" s="234" t="s">
        <v>503</v>
      </c>
      <c r="J137" s="234"/>
      <c r="K137" s="275"/>
    </row>
    <row r="138" spans="2:11" ht="15" customHeight="1">
      <c r="B138" s="273"/>
      <c r="C138" s="234" t="s">
        <v>504</v>
      </c>
      <c r="D138" s="234"/>
      <c r="E138" s="234"/>
      <c r="F138" s="253" t="s">
        <v>469</v>
      </c>
      <c r="G138" s="234"/>
      <c r="H138" s="234" t="s">
        <v>504</v>
      </c>
      <c r="I138" s="234" t="s">
        <v>503</v>
      </c>
      <c r="J138" s="234"/>
      <c r="K138" s="275"/>
    </row>
    <row r="139" spans="2:11" ht="15" customHeight="1">
      <c r="B139" s="273"/>
      <c r="C139" s="234" t="s">
        <v>40</v>
      </c>
      <c r="D139" s="234"/>
      <c r="E139" s="234"/>
      <c r="F139" s="253" t="s">
        <v>469</v>
      </c>
      <c r="G139" s="234"/>
      <c r="H139" s="234" t="s">
        <v>524</v>
      </c>
      <c r="I139" s="234" t="s">
        <v>503</v>
      </c>
      <c r="J139" s="234"/>
      <c r="K139" s="275"/>
    </row>
    <row r="140" spans="2:11" ht="15" customHeight="1">
      <c r="B140" s="273"/>
      <c r="C140" s="234" t="s">
        <v>525</v>
      </c>
      <c r="D140" s="234"/>
      <c r="E140" s="234"/>
      <c r="F140" s="253" t="s">
        <v>469</v>
      </c>
      <c r="G140" s="234"/>
      <c r="H140" s="234" t="s">
        <v>526</v>
      </c>
      <c r="I140" s="234" t="s">
        <v>503</v>
      </c>
      <c r="J140" s="234"/>
      <c r="K140" s="275"/>
    </row>
    <row r="141" spans="2:11" ht="15" customHeight="1">
      <c r="B141" s="276"/>
      <c r="C141" s="277"/>
      <c r="D141" s="277"/>
      <c r="E141" s="277"/>
      <c r="F141" s="277"/>
      <c r="G141" s="277"/>
      <c r="H141" s="277"/>
      <c r="I141" s="277"/>
      <c r="J141" s="277"/>
      <c r="K141" s="278"/>
    </row>
    <row r="142" spans="2:11" ht="18.75" customHeight="1">
      <c r="B142" s="230"/>
      <c r="C142" s="230"/>
      <c r="D142" s="230"/>
      <c r="E142" s="230"/>
      <c r="F142" s="265"/>
      <c r="G142" s="230"/>
      <c r="H142" s="230"/>
      <c r="I142" s="230"/>
      <c r="J142" s="230"/>
      <c r="K142" s="230"/>
    </row>
    <row r="143" spans="2:11" ht="18.75" customHeight="1">
      <c r="B143" s="240"/>
      <c r="C143" s="240"/>
      <c r="D143" s="240"/>
      <c r="E143" s="240"/>
      <c r="F143" s="240"/>
      <c r="G143" s="240"/>
      <c r="H143" s="240"/>
      <c r="I143" s="240"/>
      <c r="J143" s="240"/>
      <c r="K143" s="240"/>
    </row>
    <row r="144" spans="2:11" ht="7.5" customHeight="1">
      <c r="B144" s="241"/>
      <c r="C144" s="242"/>
      <c r="D144" s="242"/>
      <c r="E144" s="242"/>
      <c r="F144" s="242"/>
      <c r="G144" s="242"/>
      <c r="H144" s="242"/>
      <c r="I144" s="242"/>
      <c r="J144" s="242"/>
      <c r="K144" s="243"/>
    </row>
    <row r="145" spans="2:11" ht="45" customHeight="1">
      <c r="B145" s="244"/>
      <c r="C145" s="348" t="s">
        <v>527</v>
      </c>
      <c r="D145" s="348"/>
      <c r="E145" s="348"/>
      <c r="F145" s="348"/>
      <c r="G145" s="348"/>
      <c r="H145" s="348"/>
      <c r="I145" s="348"/>
      <c r="J145" s="348"/>
      <c r="K145" s="245"/>
    </row>
    <row r="146" spans="2:11" ht="17.25" customHeight="1">
      <c r="B146" s="244"/>
      <c r="C146" s="246" t="s">
        <v>463</v>
      </c>
      <c r="D146" s="246"/>
      <c r="E146" s="246"/>
      <c r="F146" s="246" t="s">
        <v>464</v>
      </c>
      <c r="G146" s="247"/>
      <c r="H146" s="246" t="s">
        <v>105</v>
      </c>
      <c r="I146" s="246" t="s">
        <v>59</v>
      </c>
      <c r="J146" s="246" t="s">
        <v>465</v>
      </c>
      <c r="K146" s="245"/>
    </row>
    <row r="147" spans="2:11" ht="17.25" customHeight="1">
      <c r="B147" s="244"/>
      <c r="C147" s="248" t="s">
        <v>466</v>
      </c>
      <c r="D147" s="248"/>
      <c r="E147" s="248"/>
      <c r="F147" s="249" t="s">
        <v>467</v>
      </c>
      <c r="G147" s="250"/>
      <c r="H147" s="248"/>
      <c r="I147" s="248"/>
      <c r="J147" s="248" t="s">
        <v>468</v>
      </c>
      <c r="K147" s="245"/>
    </row>
    <row r="148" spans="2:11" ht="5.25" customHeight="1">
      <c r="B148" s="254"/>
      <c r="C148" s="251"/>
      <c r="D148" s="251"/>
      <c r="E148" s="251"/>
      <c r="F148" s="251"/>
      <c r="G148" s="252"/>
      <c r="H148" s="251"/>
      <c r="I148" s="251"/>
      <c r="J148" s="251"/>
      <c r="K148" s="275"/>
    </row>
    <row r="149" spans="2:11" ht="15" customHeight="1">
      <c r="B149" s="254"/>
      <c r="C149" s="279" t="s">
        <v>472</v>
      </c>
      <c r="D149" s="234"/>
      <c r="E149" s="234"/>
      <c r="F149" s="280" t="s">
        <v>469</v>
      </c>
      <c r="G149" s="234"/>
      <c r="H149" s="279" t="s">
        <v>508</v>
      </c>
      <c r="I149" s="279" t="s">
        <v>471</v>
      </c>
      <c r="J149" s="279">
        <v>120</v>
      </c>
      <c r="K149" s="275"/>
    </row>
    <row r="150" spans="2:11" ht="15" customHeight="1">
      <c r="B150" s="254"/>
      <c r="C150" s="279" t="s">
        <v>517</v>
      </c>
      <c r="D150" s="234"/>
      <c r="E150" s="234"/>
      <c r="F150" s="280" t="s">
        <v>469</v>
      </c>
      <c r="G150" s="234"/>
      <c r="H150" s="279" t="s">
        <v>528</v>
      </c>
      <c r="I150" s="279" t="s">
        <v>471</v>
      </c>
      <c r="J150" s="279" t="s">
        <v>519</v>
      </c>
      <c r="K150" s="275"/>
    </row>
    <row r="151" spans="2:11" ht="15" customHeight="1">
      <c r="B151" s="254"/>
      <c r="C151" s="279" t="s">
        <v>418</v>
      </c>
      <c r="D151" s="234"/>
      <c r="E151" s="234"/>
      <c r="F151" s="280" t="s">
        <v>469</v>
      </c>
      <c r="G151" s="234"/>
      <c r="H151" s="279" t="s">
        <v>529</v>
      </c>
      <c r="I151" s="279" t="s">
        <v>471</v>
      </c>
      <c r="J151" s="279" t="s">
        <v>519</v>
      </c>
      <c r="K151" s="275"/>
    </row>
    <row r="152" spans="2:11" ht="15" customHeight="1">
      <c r="B152" s="254"/>
      <c r="C152" s="279" t="s">
        <v>474</v>
      </c>
      <c r="D152" s="234"/>
      <c r="E152" s="234"/>
      <c r="F152" s="280" t="s">
        <v>475</v>
      </c>
      <c r="G152" s="234"/>
      <c r="H152" s="279" t="s">
        <v>508</v>
      </c>
      <c r="I152" s="279" t="s">
        <v>471</v>
      </c>
      <c r="J152" s="279">
        <v>50</v>
      </c>
      <c r="K152" s="275"/>
    </row>
    <row r="153" spans="2:11" ht="15" customHeight="1">
      <c r="B153" s="254"/>
      <c r="C153" s="279" t="s">
        <v>477</v>
      </c>
      <c r="D153" s="234"/>
      <c r="E153" s="234"/>
      <c r="F153" s="280" t="s">
        <v>469</v>
      </c>
      <c r="G153" s="234"/>
      <c r="H153" s="279" t="s">
        <v>508</v>
      </c>
      <c r="I153" s="279" t="s">
        <v>479</v>
      </c>
      <c r="J153" s="279"/>
      <c r="K153" s="275"/>
    </row>
    <row r="154" spans="2:11" ht="15" customHeight="1">
      <c r="B154" s="254"/>
      <c r="C154" s="279" t="s">
        <v>488</v>
      </c>
      <c r="D154" s="234"/>
      <c r="E154" s="234"/>
      <c r="F154" s="280" t="s">
        <v>475</v>
      </c>
      <c r="G154" s="234"/>
      <c r="H154" s="279" t="s">
        <v>508</v>
      </c>
      <c r="I154" s="279" t="s">
        <v>471</v>
      </c>
      <c r="J154" s="279">
        <v>50</v>
      </c>
      <c r="K154" s="275"/>
    </row>
    <row r="155" spans="2:11" ht="15" customHeight="1">
      <c r="B155" s="254"/>
      <c r="C155" s="279" t="s">
        <v>496</v>
      </c>
      <c r="D155" s="234"/>
      <c r="E155" s="234"/>
      <c r="F155" s="280" t="s">
        <v>475</v>
      </c>
      <c r="G155" s="234"/>
      <c r="H155" s="279" t="s">
        <v>508</v>
      </c>
      <c r="I155" s="279" t="s">
        <v>471</v>
      </c>
      <c r="J155" s="279">
        <v>50</v>
      </c>
      <c r="K155" s="275"/>
    </row>
    <row r="156" spans="2:11" ht="15" customHeight="1">
      <c r="B156" s="254"/>
      <c r="C156" s="279" t="s">
        <v>494</v>
      </c>
      <c r="D156" s="234"/>
      <c r="E156" s="234"/>
      <c r="F156" s="280" t="s">
        <v>475</v>
      </c>
      <c r="G156" s="234"/>
      <c r="H156" s="279" t="s">
        <v>508</v>
      </c>
      <c r="I156" s="279" t="s">
        <v>471</v>
      </c>
      <c r="J156" s="279">
        <v>50</v>
      </c>
      <c r="K156" s="275"/>
    </row>
    <row r="157" spans="2:11" ht="15" customHeight="1">
      <c r="B157" s="254"/>
      <c r="C157" s="279" t="s">
        <v>95</v>
      </c>
      <c r="D157" s="234"/>
      <c r="E157" s="234"/>
      <c r="F157" s="280" t="s">
        <v>469</v>
      </c>
      <c r="G157" s="234"/>
      <c r="H157" s="279" t="s">
        <v>530</v>
      </c>
      <c r="I157" s="279" t="s">
        <v>471</v>
      </c>
      <c r="J157" s="279" t="s">
        <v>531</v>
      </c>
      <c r="K157" s="275"/>
    </row>
    <row r="158" spans="2:11" ht="15" customHeight="1">
      <c r="B158" s="254"/>
      <c r="C158" s="279" t="s">
        <v>532</v>
      </c>
      <c r="D158" s="234"/>
      <c r="E158" s="234"/>
      <c r="F158" s="280" t="s">
        <v>469</v>
      </c>
      <c r="G158" s="234"/>
      <c r="H158" s="279" t="s">
        <v>533</v>
      </c>
      <c r="I158" s="279" t="s">
        <v>503</v>
      </c>
      <c r="J158" s="279"/>
      <c r="K158" s="275"/>
    </row>
    <row r="159" spans="2:11" ht="15" customHeight="1">
      <c r="B159" s="281"/>
      <c r="C159" s="263"/>
      <c r="D159" s="263"/>
      <c r="E159" s="263"/>
      <c r="F159" s="263"/>
      <c r="G159" s="263"/>
      <c r="H159" s="263"/>
      <c r="I159" s="263"/>
      <c r="J159" s="263"/>
      <c r="K159" s="282"/>
    </row>
    <row r="160" spans="2:11" ht="18.75" customHeight="1">
      <c r="B160" s="230"/>
      <c r="C160" s="234"/>
      <c r="D160" s="234"/>
      <c r="E160" s="234"/>
      <c r="F160" s="253"/>
      <c r="G160" s="234"/>
      <c r="H160" s="234"/>
      <c r="I160" s="234"/>
      <c r="J160" s="234"/>
      <c r="K160" s="230"/>
    </row>
    <row r="161" spans="2:11" ht="18.75" customHeight="1">
      <c r="B161" s="240"/>
      <c r="C161" s="240"/>
      <c r="D161" s="240"/>
      <c r="E161" s="240"/>
      <c r="F161" s="240"/>
      <c r="G161" s="240"/>
      <c r="H161" s="240"/>
      <c r="I161" s="240"/>
      <c r="J161" s="240"/>
      <c r="K161" s="240"/>
    </row>
    <row r="162" spans="2:11" ht="7.5" customHeight="1">
      <c r="B162" s="222"/>
      <c r="C162" s="223"/>
      <c r="D162" s="223"/>
      <c r="E162" s="223"/>
      <c r="F162" s="223"/>
      <c r="G162" s="223"/>
      <c r="H162" s="223"/>
      <c r="I162" s="223"/>
      <c r="J162" s="223"/>
      <c r="K162" s="224"/>
    </row>
    <row r="163" spans="2:11" ht="45" customHeight="1">
      <c r="B163" s="225"/>
      <c r="C163" s="347" t="s">
        <v>534</v>
      </c>
      <c r="D163" s="347"/>
      <c r="E163" s="347"/>
      <c r="F163" s="347"/>
      <c r="G163" s="347"/>
      <c r="H163" s="347"/>
      <c r="I163" s="347"/>
      <c r="J163" s="347"/>
      <c r="K163" s="226"/>
    </row>
    <row r="164" spans="2:11" ht="17.25" customHeight="1">
      <c r="B164" s="225"/>
      <c r="C164" s="246" t="s">
        <v>463</v>
      </c>
      <c r="D164" s="246"/>
      <c r="E164" s="246"/>
      <c r="F164" s="246" t="s">
        <v>464</v>
      </c>
      <c r="G164" s="283"/>
      <c r="H164" s="284" t="s">
        <v>105</v>
      </c>
      <c r="I164" s="284" t="s">
        <v>59</v>
      </c>
      <c r="J164" s="246" t="s">
        <v>465</v>
      </c>
      <c r="K164" s="226"/>
    </row>
    <row r="165" spans="2:11" ht="17.25" customHeight="1">
      <c r="B165" s="227"/>
      <c r="C165" s="248" t="s">
        <v>466</v>
      </c>
      <c r="D165" s="248"/>
      <c r="E165" s="248"/>
      <c r="F165" s="249" t="s">
        <v>467</v>
      </c>
      <c r="G165" s="285"/>
      <c r="H165" s="286"/>
      <c r="I165" s="286"/>
      <c r="J165" s="248" t="s">
        <v>468</v>
      </c>
      <c r="K165" s="228"/>
    </row>
    <row r="166" spans="2:11" ht="5.25" customHeight="1">
      <c r="B166" s="254"/>
      <c r="C166" s="251"/>
      <c r="D166" s="251"/>
      <c r="E166" s="251"/>
      <c r="F166" s="251"/>
      <c r="G166" s="252"/>
      <c r="H166" s="251"/>
      <c r="I166" s="251"/>
      <c r="J166" s="251"/>
      <c r="K166" s="275"/>
    </row>
    <row r="167" spans="2:11" ht="15" customHeight="1">
      <c r="B167" s="254"/>
      <c r="C167" s="234" t="s">
        <v>472</v>
      </c>
      <c r="D167" s="234"/>
      <c r="E167" s="234"/>
      <c r="F167" s="253" t="s">
        <v>469</v>
      </c>
      <c r="G167" s="234"/>
      <c r="H167" s="234" t="s">
        <v>508</v>
      </c>
      <c r="I167" s="234" t="s">
        <v>471</v>
      </c>
      <c r="J167" s="234">
        <v>120</v>
      </c>
      <c r="K167" s="275"/>
    </row>
    <row r="168" spans="2:11" ht="15" customHeight="1">
      <c r="B168" s="254"/>
      <c r="C168" s="234" t="s">
        <v>517</v>
      </c>
      <c r="D168" s="234"/>
      <c r="E168" s="234"/>
      <c r="F168" s="253" t="s">
        <v>469</v>
      </c>
      <c r="G168" s="234"/>
      <c r="H168" s="234" t="s">
        <v>518</v>
      </c>
      <c r="I168" s="234" t="s">
        <v>471</v>
      </c>
      <c r="J168" s="234" t="s">
        <v>519</v>
      </c>
      <c r="K168" s="275"/>
    </row>
    <row r="169" spans="2:11" ht="15" customHeight="1">
      <c r="B169" s="254"/>
      <c r="C169" s="234" t="s">
        <v>418</v>
      </c>
      <c r="D169" s="234"/>
      <c r="E169" s="234"/>
      <c r="F169" s="253" t="s">
        <v>469</v>
      </c>
      <c r="G169" s="234"/>
      <c r="H169" s="234" t="s">
        <v>535</v>
      </c>
      <c r="I169" s="234" t="s">
        <v>471</v>
      </c>
      <c r="J169" s="234" t="s">
        <v>519</v>
      </c>
      <c r="K169" s="275"/>
    </row>
    <row r="170" spans="2:11" ht="15" customHeight="1">
      <c r="B170" s="254"/>
      <c r="C170" s="234" t="s">
        <v>474</v>
      </c>
      <c r="D170" s="234"/>
      <c r="E170" s="234"/>
      <c r="F170" s="253" t="s">
        <v>475</v>
      </c>
      <c r="G170" s="234"/>
      <c r="H170" s="234" t="s">
        <v>535</v>
      </c>
      <c r="I170" s="234" t="s">
        <v>471</v>
      </c>
      <c r="J170" s="234">
        <v>50</v>
      </c>
      <c r="K170" s="275"/>
    </row>
    <row r="171" spans="2:11" ht="15" customHeight="1">
      <c r="B171" s="254"/>
      <c r="C171" s="234" t="s">
        <v>477</v>
      </c>
      <c r="D171" s="234"/>
      <c r="E171" s="234"/>
      <c r="F171" s="253" t="s">
        <v>469</v>
      </c>
      <c r="G171" s="234"/>
      <c r="H171" s="234" t="s">
        <v>535</v>
      </c>
      <c r="I171" s="234" t="s">
        <v>479</v>
      </c>
      <c r="J171" s="234"/>
      <c r="K171" s="275"/>
    </row>
    <row r="172" spans="2:11" ht="15" customHeight="1">
      <c r="B172" s="254"/>
      <c r="C172" s="234" t="s">
        <v>488</v>
      </c>
      <c r="D172" s="234"/>
      <c r="E172" s="234"/>
      <c r="F172" s="253" t="s">
        <v>475</v>
      </c>
      <c r="G172" s="234"/>
      <c r="H172" s="234" t="s">
        <v>535</v>
      </c>
      <c r="I172" s="234" t="s">
        <v>471</v>
      </c>
      <c r="J172" s="234">
        <v>50</v>
      </c>
      <c r="K172" s="275"/>
    </row>
    <row r="173" spans="2:11" ht="15" customHeight="1">
      <c r="B173" s="254"/>
      <c r="C173" s="234" t="s">
        <v>496</v>
      </c>
      <c r="D173" s="234"/>
      <c r="E173" s="234"/>
      <c r="F173" s="253" t="s">
        <v>475</v>
      </c>
      <c r="G173" s="234"/>
      <c r="H173" s="234" t="s">
        <v>535</v>
      </c>
      <c r="I173" s="234" t="s">
        <v>471</v>
      </c>
      <c r="J173" s="234">
        <v>50</v>
      </c>
      <c r="K173" s="275"/>
    </row>
    <row r="174" spans="2:11" ht="15" customHeight="1">
      <c r="B174" s="254"/>
      <c r="C174" s="234" t="s">
        <v>494</v>
      </c>
      <c r="D174" s="234"/>
      <c r="E174" s="234"/>
      <c r="F174" s="253" t="s">
        <v>475</v>
      </c>
      <c r="G174" s="234"/>
      <c r="H174" s="234" t="s">
        <v>535</v>
      </c>
      <c r="I174" s="234" t="s">
        <v>471</v>
      </c>
      <c r="J174" s="234">
        <v>50</v>
      </c>
      <c r="K174" s="275"/>
    </row>
    <row r="175" spans="2:11" ht="15" customHeight="1">
      <c r="B175" s="254"/>
      <c r="C175" s="234" t="s">
        <v>104</v>
      </c>
      <c r="D175" s="234"/>
      <c r="E175" s="234"/>
      <c r="F175" s="253" t="s">
        <v>469</v>
      </c>
      <c r="G175" s="234"/>
      <c r="H175" s="234" t="s">
        <v>536</v>
      </c>
      <c r="I175" s="234" t="s">
        <v>537</v>
      </c>
      <c r="J175" s="234"/>
      <c r="K175" s="275"/>
    </row>
    <row r="176" spans="2:11" ht="15" customHeight="1">
      <c r="B176" s="254"/>
      <c r="C176" s="234" t="s">
        <v>59</v>
      </c>
      <c r="D176" s="234"/>
      <c r="E176" s="234"/>
      <c r="F176" s="253" t="s">
        <v>469</v>
      </c>
      <c r="G176" s="234"/>
      <c r="H176" s="234" t="s">
        <v>538</v>
      </c>
      <c r="I176" s="234" t="s">
        <v>539</v>
      </c>
      <c r="J176" s="234">
        <v>1</v>
      </c>
      <c r="K176" s="275"/>
    </row>
    <row r="177" spans="2:11" ht="15" customHeight="1">
      <c r="B177" s="254"/>
      <c r="C177" s="234" t="s">
        <v>55</v>
      </c>
      <c r="D177" s="234"/>
      <c r="E177" s="234"/>
      <c r="F177" s="253" t="s">
        <v>469</v>
      </c>
      <c r="G177" s="234"/>
      <c r="H177" s="234" t="s">
        <v>540</v>
      </c>
      <c r="I177" s="234" t="s">
        <v>471</v>
      </c>
      <c r="J177" s="234">
        <v>20</v>
      </c>
      <c r="K177" s="275"/>
    </row>
    <row r="178" spans="2:11" ht="15" customHeight="1">
      <c r="B178" s="254"/>
      <c r="C178" s="234" t="s">
        <v>105</v>
      </c>
      <c r="D178" s="234"/>
      <c r="E178" s="234"/>
      <c r="F178" s="253" t="s">
        <v>469</v>
      </c>
      <c r="G178" s="234"/>
      <c r="H178" s="234" t="s">
        <v>541</v>
      </c>
      <c r="I178" s="234" t="s">
        <v>471</v>
      </c>
      <c r="J178" s="234">
        <v>255</v>
      </c>
      <c r="K178" s="275"/>
    </row>
    <row r="179" spans="2:11" ht="15" customHeight="1">
      <c r="B179" s="254"/>
      <c r="C179" s="234" t="s">
        <v>106</v>
      </c>
      <c r="D179" s="234"/>
      <c r="E179" s="234"/>
      <c r="F179" s="253" t="s">
        <v>469</v>
      </c>
      <c r="G179" s="234"/>
      <c r="H179" s="234" t="s">
        <v>434</v>
      </c>
      <c r="I179" s="234" t="s">
        <v>471</v>
      </c>
      <c r="J179" s="234">
        <v>10</v>
      </c>
      <c r="K179" s="275"/>
    </row>
    <row r="180" spans="2:11" ht="15" customHeight="1">
      <c r="B180" s="254"/>
      <c r="C180" s="234" t="s">
        <v>107</v>
      </c>
      <c r="D180" s="234"/>
      <c r="E180" s="234"/>
      <c r="F180" s="253" t="s">
        <v>469</v>
      </c>
      <c r="G180" s="234"/>
      <c r="H180" s="234" t="s">
        <v>542</v>
      </c>
      <c r="I180" s="234" t="s">
        <v>503</v>
      </c>
      <c r="J180" s="234"/>
      <c r="K180" s="275"/>
    </row>
    <row r="181" spans="2:11" ht="15" customHeight="1">
      <c r="B181" s="254"/>
      <c r="C181" s="234" t="s">
        <v>543</v>
      </c>
      <c r="D181" s="234"/>
      <c r="E181" s="234"/>
      <c r="F181" s="253" t="s">
        <v>469</v>
      </c>
      <c r="G181" s="234"/>
      <c r="H181" s="234" t="s">
        <v>544</v>
      </c>
      <c r="I181" s="234" t="s">
        <v>503</v>
      </c>
      <c r="J181" s="234"/>
      <c r="K181" s="275"/>
    </row>
    <row r="182" spans="2:11" ht="15" customHeight="1">
      <c r="B182" s="254"/>
      <c r="C182" s="234" t="s">
        <v>532</v>
      </c>
      <c r="D182" s="234"/>
      <c r="E182" s="234"/>
      <c r="F182" s="253" t="s">
        <v>469</v>
      </c>
      <c r="G182" s="234"/>
      <c r="H182" s="234" t="s">
        <v>545</v>
      </c>
      <c r="I182" s="234" t="s">
        <v>503</v>
      </c>
      <c r="J182" s="234"/>
      <c r="K182" s="275"/>
    </row>
    <row r="183" spans="2:11" ht="15" customHeight="1">
      <c r="B183" s="254"/>
      <c r="C183" s="234" t="s">
        <v>109</v>
      </c>
      <c r="D183" s="234"/>
      <c r="E183" s="234"/>
      <c r="F183" s="253" t="s">
        <v>475</v>
      </c>
      <c r="G183" s="234"/>
      <c r="H183" s="234" t="s">
        <v>546</v>
      </c>
      <c r="I183" s="234" t="s">
        <v>471</v>
      </c>
      <c r="J183" s="234">
        <v>50</v>
      </c>
      <c r="K183" s="275"/>
    </row>
    <row r="184" spans="2:11" ht="15" customHeight="1">
      <c r="B184" s="254"/>
      <c r="C184" s="234" t="s">
        <v>547</v>
      </c>
      <c r="D184" s="234"/>
      <c r="E184" s="234"/>
      <c r="F184" s="253" t="s">
        <v>475</v>
      </c>
      <c r="G184" s="234"/>
      <c r="H184" s="234" t="s">
        <v>548</v>
      </c>
      <c r="I184" s="234" t="s">
        <v>549</v>
      </c>
      <c r="J184" s="234"/>
      <c r="K184" s="275"/>
    </row>
    <row r="185" spans="2:11" ht="15" customHeight="1">
      <c r="B185" s="254"/>
      <c r="C185" s="234" t="s">
        <v>550</v>
      </c>
      <c r="D185" s="234"/>
      <c r="E185" s="234"/>
      <c r="F185" s="253" t="s">
        <v>475</v>
      </c>
      <c r="G185" s="234"/>
      <c r="H185" s="234" t="s">
        <v>551</v>
      </c>
      <c r="I185" s="234" t="s">
        <v>549</v>
      </c>
      <c r="J185" s="234"/>
      <c r="K185" s="275"/>
    </row>
    <row r="186" spans="2:11" ht="15" customHeight="1">
      <c r="B186" s="254"/>
      <c r="C186" s="234" t="s">
        <v>552</v>
      </c>
      <c r="D186" s="234"/>
      <c r="E186" s="234"/>
      <c r="F186" s="253" t="s">
        <v>475</v>
      </c>
      <c r="G186" s="234"/>
      <c r="H186" s="234" t="s">
        <v>553</v>
      </c>
      <c r="I186" s="234" t="s">
        <v>549</v>
      </c>
      <c r="J186" s="234"/>
      <c r="K186" s="275"/>
    </row>
    <row r="187" spans="2:11" ht="15" customHeight="1">
      <c r="B187" s="254"/>
      <c r="C187" s="287" t="s">
        <v>554</v>
      </c>
      <c r="D187" s="234"/>
      <c r="E187" s="234"/>
      <c r="F187" s="253" t="s">
        <v>475</v>
      </c>
      <c r="G187" s="234"/>
      <c r="H187" s="234" t="s">
        <v>555</v>
      </c>
      <c r="I187" s="234" t="s">
        <v>556</v>
      </c>
      <c r="J187" s="288" t="s">
        <v>557</v>
      </c>
      <c r="K187" s="275"/>
    </row>
    <row r="188" spans="2:11" ht="15" customHeight="1">
      <c r="B188" s="254"/>
      <c r="C188" s="239" t="s">
        <v>44</v>
      </c>
      <c r="D188" s="234"/>
      <c r="E188" s="234"/>
      <c r="F188" s="253" t="s">
        <v>469</v>
      </c>
      <c r="G188" s="234"/>
      <c r="H188" s="230" t="s">
        <v>558</v>
      </c>
      <c r="I188" s="234" t="s">
        <v>559</v>
      </c>
      <c r="J188" s="234"/>
      <c r="K188" s="275"/>
    </row>
    <row r="189" spans="2:11" ht="15" customHeight="1">
      <c r="B189" s="254"/>
      <c r="C189" s="239" t="s">
        <v>560</v>
      </c>
      <c r="D189" s="234"/>
      <c r="E189" s="234"/>
      <c r="F189" s="253" t="s">
        <v>469</v>
      </c>
      <c r="G189" s="234"/>
      <c r="H189" s="234" t="s">
        <v>561</v>
      </c>
      <c r="I189" s="234" t="s">
        <v>503</v>
      </c>
      <c r="J189" s="234"/>
      <c r="K189" s="275"/>
    </row>
    <row r="190" spans="2:11" ht="15" customHeight="1">
      <c r="B190" s="254"/>
      <c r="C190" s="239" t="s">
        <v>562</v>
      </c>
      <c r="D190" s="234"/>
      <c r="E190" s="234"/>
      <c r="F190" s="253" t="s">
        <v>469</v>
      </c>
      <c r="G190" s="234"/>
      <c r="H190" s="234" t="s">
        <v>563</v>
      </c>
      <c r="I190" s="234" t="s">
        <v>503</v>
      </c>
      <c r="J190" s="234"/>
      <c r="K190" s="275"/>
    </row>
    <row r="191" spans="2:11" ht="15" customHeight="1">
      <c r="B191" s="254"/>
      <c r="C191" s="239" t="s">
        <v>564</v>
      </c>
      <c r="D191" s="234"/>
      <c r="E191" s="234"/>
      <c r="F191" s="253" t="s">
        <v>475</v>
      </c>
      <c r="G191" s="234"/>
      <c r="H191" s="234" t="s">
        <v>565</v>
      </c>
      <c r="I191" s="234" t="s">
        <v>503</v>
      </c>
      <c r="J191" s="234"/>
      <c r="K191" s="275"/>
    </row>
    <row r="192" spans="2:11" ht="15" customHeight="1">
      <c r="B192" s="281"/>
      <c r="C192" s="289"/>
      <c r="D192" s="263"/>
      <c r="E192" s="263"/>
      <c r="F192" s="263"/>
      <c r="G192" s="263"/>
      <c r="H192" s="263"/>
      <c r="I192" s="263"/>
      <c r="J192" s="263"/>
      <c r="K192" s="282"/>
    </row>
    <row r="193" spans="2:11" ht="18.75" customHeight="1">
      <c r="B193" s="230"/>
      <c r="C193" s="234"/>
      <c r="D193" s="234"/>
      <c r="E193" s="234"/>
      <c r="F193" s="253"/>
      <c r="G193" s="234"/>
      <c r="H193" s="234"/>
      <c r="I193" s="234"/>
      <c r="J193" s="234"/>
      <c r="K193" s="230"/>
    </row>
    <row r="194" spans="2:11" ht="18.75" customHeight="1">
      <c r="B194" s="230"/>
      <c r="C194" s="234"/>
      <c r="D194" s="234"/>
      <c r="E194" s="234"/>
      <c r="F194" s="253"/>
      <c r="G194" s="234"/>
      <c r="H194" s="234"/>
      <c r="I194" s="234"/>
      <c r="J194" s="234"/>
      <c r="K194" s="230"/>
    </row>
    <row r="195" spans="2:11" ht="18.75" customHeight="1">
      <c r="B195" s="240"/>
      <c r="C195" s="240"/>
      <c r="D195" s="240"/>
      <c r="E195" s="240"/>
      <c r="F195" s="240"/>
      <c r="G195" s="240"/>
      <c r="H195" s="240"/>
      <c r="I195" s="240"/>
      <c r="J195" s="240"/>
      <c r="K195" s="240"/>
    </row>
    <row r="196" spans="2:11">
      <c r="B196" s="222"/>
      <c r="C196" s="223"/>
      <c r="D196" s="223"/>
      <c r="E196" s="223"/>
      <c r="F196" s="223"/>
      <c r="G196" s="223"/>
      <c r="H196" s="223"/>
      <c r="I196" s="223"/>
      <c r="J196" s="223"/>
      <c r="K196" s="224"/>
    </row>
    <row r="197" spans="2:11" ht="21">
      <c r="B197" s="225"/>
      <c r="C197" s="347" t="s">
        <v>566</v>
      </c>
      <c r="D197" s="347"/>
      <c r="E197" s="347"/>
      <c r="F197" s="347"/>
      <c r="G197" s="347"/>
      <c r="H197" s="347"/>
      <c r="I197" s="347"/>
      <c r="J197" s="347"/>
      <c r="K197" s="226"/>
    </row>
    <row r="198" spans="2:11" ht="25.5" customHeight="1">
      <c r="B198" s="225"/>
      <c r="C198" s="290" t="s">
        <v>567</v>
      </c>
      <c r="D198" s="290"/>
      <c r="E198" s="290"/>
      <c r="F198" s="290" t="s">
        <v>568</v>
      </c>
      <c r="G198" s="291"/>
      <c r="H198" s="346" t="s">
        <v>569</v>
      </c>
      <c r="I198" s="346"/>
      <c r="J198" s="346"/>
      <c r="K198" s="226"/>
    </row>
    <row r="199" spans="2:11" ht="5.25" customHeight="1">
      <c r="B199" s="254"/>
      <c r="C199" s="251"/>
      <c r="D199" s="251"/>
      <c r="E199" s="251"/>
      <c r="F199" s="251"/>
      <c r="G199" s="234"/>
      <c r="H199" s="251"/>
      <c r="I199" s="251"/>
      <c r="J199" s="251"/>
      <c r="K199" s="275"/>
    </row>
    <row r="200" spans="2:11" ht="15" customHeight="1">
      <c r="B200" s="254"/>
      <c r="C200" s="234" t="s">
        <v>559</v>
      </c>
      <c r="D200" s="234"/>
      <c r="E200" s="234"/>
      <c r="F200" s="253" t="s">
        <v>45</v>
      </c>
      <c r="G200" s="234"/>
      <c r="H200" s="344" t="s">
        <v>570</v>
      </c>
      <c r="I200" s="344"/>
      <c r="J200" s="344"/>
      <c r="K200" s="275"/>
    </row>
    <row r="201" spans="2:11" ht="15" customHeight="1">
      <c r="B201" s="254"/>
      <c r="C201" s="260"/>
      <c r="D201" s="234"/>
      <c r="E201" s="234"/>
      <c r="F201" s="253" t="s">
        <v>46</v>
      </c>
      <c r="G201" s="234"/>
      <c r="H201" s="344" t="s">
        <v>571</v>
      </c>
      <c r="I201" s="344"/>
      <c r="J201" s="344"/>
      <c r="K201" s="275"/>
    </row>
    <row r="202" spans="2:11" ht="15" customHeight="1">
      <c r="B202" s="254"/>
      <c r="C202" s="260"/>
      <c r="D202" s="234"/>
      <c r="E202" s="234"/>
      <c r="F202" s="253" t="s">
        <v>49</v>
      </c>
      <c r="G202" s="234"/>
      <c r="H202" s="344" t="s">
        <v>572</v>
      </c>
      <c r="I202" s="344"/>
      <c r="J202" s="344"/>
      <c r="K202" s="275"/>
    </row>
    <row r="203" spans="2:11" ht="15" customHeight="1">
      <c r="B203" s="254"/>
      <c r="C203" s="234"/>
      <c r="D203" s="234"/>
      <c r="E203" s="234"/>
      <c r="F203" s="253" t="s">
        <v>47</v>
      </c>
      <c r="G203" s="234"/>
      <c r="H203" s="344" t="s">
        <v>573</v>
      </c>
      <c r="I203" s="344"/>
      <c r="J203" s="344"/>
      <c r="K203" s="275"/>
    </row>
    <row r="204" spans="2:11" ht="15" customHeight="1">
      <c r="B204" s="254"/>
      <c r="C204" s="234"/>
      <c r="D204" s="234"/>
      <c r="E204" s="234"/>
      <c r="F204" s="253" t="s">
        <v>48</v>
      </c>
      <c r="G204" s="234"/>
      <c r="H204" s="344" t="s">
        <v>574</v>
      </c>
      <c r="I204" s="344"/>
      <c r="J204" s="344"/>
      <c r="K204" s="275"/>
    </row>
    <row r="205" spans="2:11" ht="15" customHeight="1">
      <c r="B205" s="254"/>
      <c r="C205" s="234"/>
      <c r="D205" s="234"/>
      <c r="E205" s="234"/>
      <c r="F205" s="253"/>
      <c r="G205" s="234"/>
      <c r="H205" s="234"/>
      <c r="I205" s="234"/>
      <c r="J205" s="234"/>
      <c r="K205" s="275"/>
    </row>
    <row r="206" spans="2:11" ht="15" customHeight="1">
      <c r="B206" s="254"/>
      <c r="C206" s="234" t="s">
        <v>515</v>
      </c>
      <c r="D206" s="234"/>
      <c r="E206" s="234"/>
      <c r="F206" s="253" t="s">
        <v>81</v>
      </c>
      <c r="G206" s="234"/>
      <c r="H206" s="344" t="s">
        <v>575</v>
      </c>
      <c r="I206" s="344"/>
      <c r="J206" s="344"/>
      <c r="K206" s="275"/>
    </row>
    <row r="207" spans="2:11" ht="15" customHeight="1">
      <c r="B207" s="254"/>
      <c r="C207" s="260"/>
      <c r="D207" s="234"/>
      <c r="E207" s="234"/>
      <c r="F207" s="253" t="s">
        <v>412</v>
      </c>
      <c r="G207" s="234"/>
      <c r="H207" s="344" t="s">
        <v>413</v>
      </c>
      <c r="I207" s="344"/>
      <c r="J207" s="344"/>
      <c r="K207" s="275"/>
    </row>
    <row r="208" spans="2:11" ht="15" customHeight="1">
      <c r="B208" s="254"/>
      <c r="C208" s="234"/>
      <c r="D208" s="234"/>
      <c r="E208" s="234"/>
      <c r="F208" s="253" t="s">
        <v>410</v>
      </c>
      <c r="G208" s="234"/>
      <c r="H208" s="344" t="s">
        <v>576</v>
      </c>
      <c r="I208" s="344"/>
      <c r="J208" s="344"/>
      <c r="K208" s="275"/>
    </row>
    <row r="209" spans="2:11" ht="15" customHeight="1">
      <c r="B209" s="292"/>
      <c r="C209" s="260"/>
      <c r="D209" s="260"/>
      <c r="E209" s="260"/>
      <c r="F209" s="253" t="s">
        <v>414</v>
      </c>
      <c r="G209" s="239"/>
      <c r="H209" s="345" t="s">
        <v>415</v>
      </c>
      <c r="I209" s="345"/>
      <c r="J209" s="345"/>
      <c r="K209" s="293"/>
    </row>
    <row r="210" spans="2:11" ht="15" customHeight="1">
      <c r="B210" s="292"/>
      <c r="C210" s="260"/>
      <c r="D210" s="260"/>
      <c r="E210" s="260"/>
      <c r="F210" s="253" t="s">
        <v>416</v>
      </c>
      <c r="G210" s="239"/>
      <c r="H210" s="345" t="s">
        <v>577</v>
      </c>
      <c r="I210" s="345"/>
      <c r="J210" s="345"/>
      <c r="K210" s="293"/>
    </row>
    <row r="211" spans="2:11" ht="15" customHeight="1">
      <c r="B211" s="292"/>
      <c r="C211" s="260"/>
      <c r="D211" s="260"/>
      <c r="E211" s="260"/>
      <c r="F211" s="294"/>
      <c r="G211" s="239"/>
      <c r="H211" s="295"/>
      <c r="I211" s="295"/>
      <c r="J211" s="295"/>
      <c r="K211" s="293"/>
    </row>
    <row r="212" spans="2:11" ht="15" customHeight="1">
      <c r="B212" s="292"/>
      <c r="C212" s="234" t="s">
        <v>539</v>
      </c>
      <c r="D212" s="260"/>
      <c r="E212" s="260"/>
      <c r="F212" s="253">
        <v>1</v>
      </c>
      <c r="G212" s="239"/>
      <c r="H212" s="345" t="s">
        <v>578</v>
      </c>
      <c r="I212" s="345"/>
      <c r="J212" s="345"/>
      <c r="K212" s="293"/>
    </row>
    <row r="213" spans="2:11" ht="15" customHeight="1">
      <c r="B213" s="292"/>
      <c r="C213" s="260"/>
      <c r="D213" s="260"/>
      <c r="E213" s="260"/>
      <c r="F213" s="253">
        <v>2</v>
      </c>
      <c r="G213" s="239"/>
      <c r="H213" s="345" t="s">
        <v>579</v>
      </c>
      <c r="I213" s="345"/>
      <c r="J213" s="345"/>
      <c r="K213" s="293"/>
    </row>
    <row r="214" spans="2:11" ht="15" customHeight="1">
      <c r="B214" s="292"/>
      <c r="C214" s="260"/>
      <c r="D214" s="260"/>
      <c r="E214" s="260"/>
      <c r="F214" s="253">
        <v>3</v>
      </c>
      <c r="G214" s="239"/>
      <c r="H214" s="345" t="s">
        <v>580</v>
      </c>
      <c r="I214" s="345"/>
      <c r="J214" s="345"/>
      <c r="K214" s="293"/>
    </row>
    <row r="215" spans="2:11" ht="15" customHeight="1">
      <c r="B215" s="292"/>
      <c r="C215" s="260"/>
      <c r="D215" s="260"/>
      <c r="E215" s="260"/>
      <c r="F215" s="253">
        <v>4</v>
      </c>
      <c r="G215" s="239"/>
      <c r="H215" s="345" t="s">
        <v>581</v>
      </c>
      <c r="I215" s="345"/>
      <c r="J215" s="345"/>
      <c r="K215" s="293"/>
    </row>
    <row r="216" spans="2:11" ht="12.75" customHeight="1">
      <c r="B216" s="296"/>
      <c r="C216" s="297"/>
      <c r="D216" s="297"/>
      <c r="E216" s="297"/>
      <c r="F216" s="297"/>
      <c r="G216" s="297"/>
      <c r="H216" s="297"/>
      <c r="I216" s="297"/>
      <c r="J216" s="297"/>
      <c r="K216" s="298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5 - Zařizovací předměty</vt:lpstr>
      <vt:lpstr>Pokyny pro vyplnění</vt:lpstr>
      <vt:lpstr>'5 - Zařizovací předměty'!Názvy_tisku</vt:lpstr>
      <vt:lpstr>'Rekapitulace stavby'!Názvy_tisku</vt:lpstr>
      <vt:lpstr>'5 - Zařizovací předměty'!Oblast_tisku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Martin-PC\Martin</dc:creator>
  <cp:lastModifiedBy>Martin</cp:lastModifiedBy>
  <dcterms:created xsi:type="dcterms:W3CDTF">2017-03-01T06:49:56Z</dcterms:created>
  <dcterms:modified xsi:type="dcterms:W3CDTF">2017-03-01T06:49:59Z</dcterms:modified>
</cp:coreProperties>
</file>