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30" yWindow="555" windowWidth="27570" windowHeight="14580"/>
  </bookViews>
  <sheets>
    <sheet name="Rekapitulace stavby" sheetId="1" r:id="rId1"/>
    <sheet name="4 - Vodovod" sheetId="2" r:id="rId2"/>
    <sheet name="Pokyny pro vyplnění" sheetId="3" r:id="rId3"/>
  </sheets>
  <definedNames>
    <definedName name="_xlnm._FilterDatabase" localSheetId="1" hidden="1">'4 - Vodovod'!$C$85:$K$411</definedName>
    <definedName name="_xlnm.Print_Titles" localSheetId="1">'4 - Vodovod'!$85:$85</definedName>
    <definedName name="_xlnm.Print_Titles" localSheetId="0">'Rekapitulace stavby'!$49:$49</definedName>
    <definedName name="_xlnm.Print_Area" localSheetId="1">'4 - Vodovod'!$C$4:$J$36,'4 - Vodovod'!$C$42:$J$67,'4 - Vodovod'!$C$73:$K$411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AY52" i="1"/>
  <c r="AX52"/>
  <c r="BI410" i="2"/>
  <c r="BH410"/>
  <c r="BG410"/>
  <c r="BF410"/>
  <c r="BE410"/>
  <c r="T410"/>
  <c r="T409" s="1"/>
  <c r="R410"/>
  <c r="R409" s="1"/>
  <c r="P410"/>
  <c r="P409" s="1"/>
  <c r="BK410"/>
  <c r="BK409" s="1"/>
  <c r="J409" s="1"/>
  <c r="J66" s="1"/>
  <c r="J410"/>
  <c r="BI407"/>
  <c r="BH407"/>
  <c r="BG407"/>
  <c r="BF407"/>
  <c r="T407"/>
  <c r="R407"/>
  <c r="P407"/>
  <c r="BK407"/>
  <c r="J407"/>
  <c r="BE407" s="1"/>
  <c r="BI405"/>
  <c r="BH405"/>
  <c r="BG405"/>
  <c r="BF405"/>
  <c r="T405"/>
  <c r="R405"/>
  <c r="P405"/>
  <c r="BK405"/>
  <c r="J405"/>
  <c r="BE405" s="1"/>
  <c r="BI403"/>
  <c r="BH403"/>
  <c r="BG403"/>
  <c r="BF403"/>
  <c r="T403"/>
  <c r="R403"/>
  <c r="P403"/>
  <c r="BK403"/>
  <c r="J403"/>
  <c r="BE403" s="1"/>
  <c r="BI401"/>
  <c r="BH401"/>
  <c r="BG401"/>
  <c r="BF401"/>
  <c r="BE401"/>
  <c r="T401"/>
  <c r="R401"/>
  <c r="P401"/>
  <c r="BK401"/>
  <c r="J401"/>
  <c r="BI399"/>
  <c r="BH399"/>
  <c r="BG399"/>
  <c r="BF399"/>
  <c r="BE399"/>
  <c r="T399"/>
  <c r="R399"/>
  <c r="P399"/>
  <c r="BK399"/>
  <c r="J399"/>
  <c r="BI397"/>
  <c r="BH397"/>
  <c r="BG397"/>
  <c r="BF397"/>
  <c r="BE397"/>
  <c r="T397"/>
  <c r="R397"/>
  <c r="P397"/>
  <c r="BK397"/>
  <c r="J397"/>
  <c r="BI395"/>
  <c r="BH395"/>
  <c r="BG395"/>
  <c r="BF395"/>
  <c r="BE395"/>
  <c r="T395"/>
  <c r="R395"/>
  <c r="P395"/>
  <c r="BK395"/>
  <c r="J395"/>
  <c r="BI393"/>
  <c r="BH393"/>
  <c r="BG393"/>
  <c r="BF393"/>
  <c r="BE393"/>
  <c r="T393"/>
  <c r="R393"/>
  <c r="P393"/>
  <c r="BK393"/>
  <c r="J393"/>
  <c r="BI391"/>
  <c r="BH391"/>
  <c r="BG391"/>
  <c r="BF391"/>
  <c r="BE391"/>
  <c r="T391"/>
  <c r="R391"/>
  <c r="P391"/>
  <c r="BK391"/>
  <c r="J391"/>
  <c r="BI389"/>
  <c r="BH389"/>
  <c r="BG389"/>
  <c r="BF389"/>
  <c r="BE389"/>
  <c r="T389"/>
  <c r="R389"/>
  <c r="P389"/>
  <c r="BK389"/>
  <c r="J389"/>
  <c r="BI387"/>
  <c r="BH387"/>
  <c r="BG387"/>
  <c r="BF387"/>
  <c r="BE387"/>
  <c r="T387"/>
  <c r="R387"/>
  <c r="P387"/>
  <c r="BK387"/>
  <c r="J387"/>
  <c r="BI385"/>
  <c r="BH385"/>
  <c r="BG385"/>
  <c r="BF385"/>
  <c r="BE385"/>
  <c r="T385"/>
  <c r="R385"/>
  <c r="P385"/>
  <c r="BK385"/>
  <c r="J385"/>
  <c r="BI383"/>
  <c r="BH383"/>
  <c r="BG383"/>
  <c r="BF383"/>
  <c r="BE383"/>
  <c r="T383"/>
  <c r="R383"/>
  <c r="P383"/>
  <c r="BK383"/>
  <c r="J383"/>
  <c r="BI381"/>
  <c r="BH381"/>
  <c r="BG381"/>
  <c r="BF381"/>
  <c r="BE381"/>
  <c r="T381"/>
  <c r="R381"/>
  <c r="P381"/>
  <c r="BK381"/>
  <c r="J381"/>
  <c r="BI379"/>
  <c r="BH379"/>
  <c r="BG379"/>
  <c r="BF379"/>
  <c r="BE379"/>
  <c r="T379"/>
  <c r="R379"/>
  <c r="P379"/>
  <c r="BK379"/>
  <c r="J379"/>
  <c r="BI377"/>
  <c r="BH377"/>
  <c r="BG377"/>
  <c r="BF377"/>
  <c r="BE377"/>
  <c r="T377"/>
  <c r="R377"/>
  <c r="P377"/>
  <c r="BK377"/>
  <c r="J377"/>
  <c r="BI375"/>
  <c r="BH375"/>
  <c r="BG375"/>
  <c r="BF375"/>
  <c r="BE375"/>
  <c r="T375"/>
  <c r="R375"/>
  <c r="P375"/>
  <c r="BK375"/>
  <c r="J375"/>
  <c r="BI373"/>
  <c r="BH373"/>
  <c r="BG373"/>
  <c r="BF373"/>
  <c r="BE373"/>
  <c r="T373"/>
  <c r="R373"/>
  <c r="P373"/>
  <c r="BK373"/>
  <c r="J373"/>
  <c r="BI371"/>
  <c r="BH371"/>
  <c r="BG371"/>
  <c r="BF371"/>
  <c r="BE371"/>
  <c r="T371"/>
  <c r="R371"/>
  <c r="P371"/>
  <c r="BK371"/>
  <c r="J371"/>
  <c r="BI369"/>
  <c r="BH369"/>
  <c r="BG369"/>
  <c r="BF369"/>
  <c r="BE369"/>
  <c r="T369"/>
  <c r="R369"/>
  <c r="P369"/>
  <c r="BK369"/>
  <c r="J369"/>
  <c r="BI367"/>
  <c r="BH367"/>
  <c r="BG367"/>
  <c r="BF367"/>
  <c r="BE367"/>
  <c r="T367"/>
  <c r="R367"/>
  <c r="P367"/>
  <c r="BK367"/>
  <c r="J367"/>
  <c r="BI365"/>
  <c r="BH365"/>
  <c r="BG365"/>
  <c r="BF365"/>
  <c r="BE365"/>
  <c r="T365"/>
  <c r="R365"/>
  <c r="P365"/>
  <c r="BK365"/>
  <c r="J365"/>
  <c r="BI363"/>
  <c r="BH363"/>
  <c r="BG363"/>
  <c r="BF363"/>
  <c r="BE363"/>
  <c r="T363"/>
  <c r="R363"/>
  <c r="P363"/>
  <c r="BK363"/>
  <c r="J363"/>
  <c r="BI361"/>
  <c r="BH361"/>
  <c r="BG361"/>
  <c r="BF361"/>
  <c r="BE361"/>
  <c r="T361"/>
  <c r="R361"/>
  <c r="P361"/>
  <c r="BK361"/>
  <c r="J361"/>
  <c r="BI359"/>
  <c r="BH359"/>
  <c r="BG359"/>
  <c r="BF359"/>
  <c r="BE359"/>
  <c r="T359"/>
  <c r="R359"/>
  <c r="P359"/>
  <c r="BK359"/>
  <c r="J359"/>
  <c r="BI357"/>
  <c r="BH357"/>
  <c r="BG357"/>
  <c r="BF357"/>
  <c r="BE357"/>
  <c r="T357"/>
  <c r="R357"/>
  <c r="P357"/>
  <c r="BK357"/>
  <c r="J357"/>
  <c r="BI355"/>
  <c r="BH355"/>
  <c r="BG355"/>
  <c r="BF355"/>
  <c r="BE355"/>
  <c r="T355"/>
  <c r="R355"/>
  <c r="P355"/>
  <c r="BK355"/>
  <c r="J355"/>
  <c r="BI353"/>
  <c r="BH353"/>
  <c r="BG353"/>
  <c r="BF353"/>
  <c r="BE353"/>
  <c r="T353"/>
  <c r="R353"/>
  <c r="P353"/>
  <c r="BK353"/>
  <c r="J353"/>
  <c r="BI351"/>
  <c r="BH351"/>
  <c r="BG351"/>
  <c r="BF351"/>
  <c r="BE351"/>
  <c r="T351"/>
  <c r="R351"/>
  <c r="P351"/>
  <c r="BK351"/>
  <c r="J351"/>
  <c r="BI349"/>
  <c r="BH349"/>
  <c r="BG349"/>
  <c r="BF349"/>
  <c r="BE349"/>
  <c r="T349"/>
  <c r="R349"/>
  <c r="P349"/>
  <c r="BK349"/>
  <c r="J349"/>
  <c r="BI347"/>
  <c r="BH347"/>
  <c r="BG347"/>
  <c r="BF347"/>
  <c r="BE347"/>
  <c r="T347"/>
  <c r="R347"/>
  <c r="P347"/>
  <c r="BK347"/>
  <c r="J347"/>
  <c r="BI345"/>
  <c r="BH345"/>
  <c r="BG345"/>
  <c r="BF345"/>
  <c r="BE345"/>
  <c r="T345"/>
  <c r="R345"/>
  <c r="P345"/>
  <c r="BK345"/>
  <c r="J345"/>
  <c r="BI343"/>
  <c r="BH343"/>
  <c r="BG343"/>
  <c r="BF343"/>
  <c r="BE343"/>
  <c r="T343"/>
  <c r="R343"/>
  <c r="P343"/>
  <c r="BK343"/>
  <c r="J343"/>
  <c r="BI341"/>
  <c r="BH341"/>
  <c r="BG341"/>
  <c r="BF341"/>
  <c r="BE341"/>
  <c r="T341"/>
  <c r="R341"/>
  <c r="P341"/>
  <c r="BK341"/>
  <c r="J341"/>
  <c r="BI339"/>
  <c r="BH339"/>
  <c r="BG339"/>
  <c r="BF339"/>
  <c r="BE339"/>
  <c r="T339"/>
  <c r="R339"/>
  <c r="P339"/>
  <c r="BK339"/>
  <c r="J339"/>
  <c r="BI337"/>
  <c r="BH337"/>
  <c r="BG337"/>
  <c r="BF337"/>
  <c r="BE337"/>
  <c r="T337"/>
  <c r="R337"/>
  <c r="P337"/>
  <c r="BK337"/>
  <c r="J337"/>
  <c r="BI335"/>
  <c r="BH335"/>
  <c r="BG335"/>
  <c r="BF335"/>
  <c r="BE335"/>
  <c r="T335"/>
  <c r="R335"/>
  <c r="P335"/>
  <c r="BK335"/>
  <c r="J335"/>
  <c r="BI333"/>
  <c r="BH333"/>
  <c r="BG333"/>
  <c r="BF333"/>
  <c r="BE333"/>
  <c r="T333"/>
  <c r="R333"/>
  <c r="P333"/>
  <c r="BK333"/>
  <c r="J333"/>
  <c r="BI331"/>
  <c r="BH331"/>
  <c r="BG331"/>
  <c r="BF331"/>
  <c r="BE331"/>
  <c r="T331"/>
  <c r="R331"/>
  <c r="P331"/>
  <c r="BK331"/>
  <c r="J331"/>
  <c r="BI329"/>
  <c r="BH329"/>
  <c r="BG329"/>
  <c r="BF329"/>
  <c r="BE329"/>
  <c r="T329"/>
  <c r="R329"/>
  <c r="P329"/>
  <c r="BK329"/>
  <c r="J329"/>
  <c r="BI327"/>
  <c r="BH327"/>
  <c r="BG327"/>
  <c r="BF327"/>
  <c r="BE327"/>
  <c r="T327"/>
  <c r="R327"/>
  <c r="P327"/>
  <c r="BK327"/>
  <c r="J327"/>
  <c r="BI325"/>
  <c r="BH325"/>
  <c r="BG325"/>
  <c r="BF325"/>
  <c r="BE325"/>
  <c r="T325"/>
  <c r="R325"/>
  <c r="P325"/>
  <c r="BK325"/>
  <c r="J325"/>
  <c r="BI323"/>
  <c r="BH323"/>
  <c r="BG323"/>
  <c r="BF323"/>
  <c r="BE323"/>
  <c r="T323"/>
  <c r="R323"/>
  <c r="P323"/>
  <c r="BK323"/>
  <c r="J323"/>
  <c r="BI321"/>
  <c r="BH321"/>
  <c r="BG321"/>
  <c r="BF321"/>
  <c r="BE321"/>
  <c r="T321"/>
  <c r="R321"/>
  <c r="P321"/>
  <c r="BK321"/>
  <c r="J321"/>
  <c r="BI319"/>
  <c r="BH319"/>
  <c r="BG319"/>
  <c r="BF319"/>
  <c r="BE319"/>
  <c r="T319"/>
  <c r="R319"/>
  <c r="P319"/>
  <c r="BK319"/>
  <c r="J319"/>
  <c r="BI317"/>
  <c r="BH317"/>
  <c r="BG317"/>
  <c r="BF317"/>
  <c r="BE317"/>
  <c r="T317"/>
  <c r="R317"/>
  <c r="P317"/>
  <c r="BK317"/>
  <c r="J317"/>
  <c r="BI315"/>
  <c r="BH315"/>
  <c r="BG315"/>
  <c r="BF315"/>
  <c r="BE315"/>
  <c r="T315"/>
  <c r="R315"/>
  <c r="P315"/>
  <c r="BK315"/>
  <c r="J315"/>
  <c r="BI313"/>
  <c r="BH313"/>
  <c r="BG313"/>
  <c r="BF313"/>
  <c r="BE313"/>
  <c r="T313"/>
  <c r="R313"/>
  <c r="P313"/>
  <c r="BK313"/>
  <c r="J313"/>
  <c r="BI311"/>
  <c r="BH311"/>
  <c r="BG311"/>
  <c r="BF311"/>
  <c r="BE311"/>
  <c r="T311"/>
  <c r="R311"/>
  <c r="P311"/>
  <c r="BK311"/>
  <c r="J311"/>
  <c r="BI309"/>
  <c r="BH309"/>
  <c r="BG309"/>
  <c r="BF309"/>
  <c r="BE309"/>
  <c r="T309"/>
  <c r="R309"/>
  <c r="P309"/>
  <c r="BK309"/>
  <c r="J309"/>
  <c r="BI307"/>
  <c r="BH307"/>
  <c r="BG307"/>
  <c r="BF307"/>
  <c r="BE307"/>
  <c r="T307"/>
  <c r="R307"/>
  <c r="P307"/>
  <c r="BK307"/>
  <c r="J307"/>
  <c r="BI305"/>
  <c r="BH305"/>
  <c r="BG305"/>
  <c r="BF305"/>
  <c r="BE305"/>
  <c r="T305"/>
  <c r="R305"/>
  <c r="P305"/>
  <c r="BK305"/>
  <c r="J305"/>
  <c r="BI303"/>
  <c r="BH303"/>
  <c r="BG303"/>
  <c r="BF303"/>
  <c r="BE303"/>
  <c r="T303"/>
  <c r="R303"/>
  <c r="P303"/>
  <c r="BK303"/>
  <c r="J303"/>
  <c r="BI301"/>
  <c r="BH301"/>
  <c r="BG301"/>
  <c r="BF301"/>
  <c r="BE301"/>
  <c r="T301"/>
  <c r="R301"/>
  <c r="P301"/>
  <c r="BK301"/>
  <c r="J301"/>
  <c r="BI299"/>
  <c r="BH299"/>
  <c r="BG299"/>
  <c r="BF299"/>
  <c r="BE299"/>
  <c r="T299"/>
  <c r="R299"/>
  <c r="P299"/>
  <c r="BK299"/>
  <c r="J299"/>
  <c r="BI297"/>
  <c r="BH297"/>
  <c r="BG297"/>
  <c r="BF297"/>
  <c r="BE297"/>
  <c r="T297"/>
  <c r="R297"/>
  <c r="P297"/>
  <c r="BK297"/>
  <c r="J297"/>
  <c r="BI295"/>
  <c r="BH295"/>
  <c r="BG295"/>
  <c r="BF295"/>
  <c r="BE295"/>
  <c r="T295"/>
  <c r="R295"/>
  <c r="P295"/>
  <c r="BK295"/>
  <c r="J295"/>
  <c r="BI293"/>
  <c r="BH293"/>
  <c r="BG293"/>
  <c r="BF293"/>
  <c r="BE293"/>
  <c r="T293"/>
  <c r="R293"/>
  <c r="P293"/>
  <c r="BK293"/>
  <c r="J293"/>
  <c r="BI291"/>
  <c r="BH291"/>
  <c r="BG291"/>
  <c r="BF291"/>
  <c r="BE291"/>
  <c r="T291"/>
  <c r="R291"/>
  <c r="P291"/>
  <c r="BK291"/>
  <c r="J291"/>
  <c r="BI289"/>
  <c r="BH289"/>
  <c r="BG289"/>
  <c r="BF289"/>
  <c r="BE289"/>
  <c r="T289"/>
  <c r="R289"/>
  <c r="P289"/>
  <c r="BK289"/>
  <c r="J289"/>
  <c r="BI287"/>
  <c r="BH287"/>
  <c r="BG287"/>
  <c r="BF287"/>
  <c r="BE287"/>
  <c r="T287"/>
  <c r="R287"/>
  <c r="P287"/>
  <c r="BK287"/>
  <c r="J287"/>
  <c r="BI285"/>
  <c r="BH285"/>
  <c r="BG285"/>
  <c r="BF285"/>
  <c r="BE285"/>
  <c r="T285"/>
  <c r="R285"/>
  <c r="P285"/>
  <c r="BK285"/>
  <c r="J285"/>
  <c r="BI283"/>
  <c r="BH283"/>
  <c r="BG283"/>
  <c r="BF283"/>
  <c r="BE283"/>
  <c r="T283"/>
  <c r="R283"/>
  <c r="P283"/>
  <c r="BK283"/>
  <c r="J283"/>
  <c r="BI281"/>
  <c r="BH281"/>
  <c r="BG281"/>
  <c r="BF281"/>
  <c r="BE281"/>
  <c r="T281"/>
  <c r="R281"/>
  <c r="P281"/>
  <c r="BK281"/>
  <c r="J281"/>
  <c r="BI279"/>
  <c r="BH279"/>
  <c r="BG279"/>
  <c r="BF279"/>
  <c r="BE279"/>
  <c r="T279"/>
  <c r="R279"/>
  <c r="P279"/>
  <c r="BK279"/>
  <c r="J279"/>
  <c r="BI277"/>
  <c r="BH277"/>
  <c r="BG277"/>
  <c r="BF277"/>
  <c r="BE277"/>
  <c r="T277"/>
  <c r="R277"/>
  <c r="P277"/>
  <c r="BK277"/>
  <c r="J277"/>
  <c r="BI275"/>
  <c r="BH275"/>
  <c r="BG275"/>
  <c r="BF275"/>
  <c r="BE275"/>
  <c r="T275"/>
  <c r="R275"/>
  <c r="P275"/>
  <c r="BK275"/>
  <c r="J275"/>
  <c r="BI273"/>
  <c r="BH273"/>
  <c r="BG273"/>
  <c r="BF273"/>
  <c r="BE273"/>
  <c r="T273"/>
  <c r="R273"/>
  <c r="P273"/>
  <c r="BK273"/>
  <c r="J273"/>
  <c r="BI271"/>
  <c r="BH271"/>
  <c r="BG271"/>
  <c r="BF271"/>
  <c r="BE271"/>
  <c r="T271"/>
  <c r="R271"/>
  <c r="P271"/>
  <c r="BK271"/>
  <c r="J271"/>
  <c r="BI269"/>
  <c r="BH269"/>
  <c r="BG269"/>
  <c r="BF269"/>
  <c r="BE269"/>
  <c r="T269"/>
  <c r="R269"/>
  <c r="P269"/>
  <c r="BK269"/>
  <c r="J269"/>
  <c r="BI267"/>
  <c r="BH267"/>
  <c r="BG267"/>
  <c r="BF267"/>
  <c r="BE267"/>
  <c r="T267"/>
  <c r="R267"/>
  <c r="P267"/>
  <c r="BK267"/>
  <c r="J267"/>
  <c r="BI265"/>
  <c r="BH265"/>
  <c r="BG265"/>
  <c r="BF265"/>
  <c r="BE265"/>
  <c r="T265"/>
  <c r="R265"/>
  <c r="P265"/>
  <c r="BK265"/>
  <c r="J265"/>
  <c r="BI263"/>
  <c r="BH263"/>
  <c r="BG263"/>
  <c r="BF263"/>
  <c r="BE263"/>
  <c r="T263"/>
  <c r="R263"/>
  <c r="P263"/>
  <c r="BK263"/>
  <c r="J263"/>
  <c r="BI261"/>
  <c r="BH261"/>
  <c r="BG261"/>
  <c r="BF261"/>
  <c r="BE261"/>
  <c r="T261"/>
  <c r="R261"/>
  <c r="P261"/>
  <c r="BK261"/>
  <c r="J261"/>
  <c r="BI259"/>
  <c r="BH259"/>
  <c r="BG259"/>
  <c r="BF259"/>
  <c r="BE259"/>
  <c r="T259"/>
  <c r="R259"/>
  <c r="P259"/>
  <c r="BK259"/>
  <c r="J259"/>
  <c r="BI257"/>
  <c r="BH257"/>
  <c r="BG257"/>
  <c r="BF257"/>
  <c r="BE257"/>
  <c r="T257"/>
  <c r="R257"/>
  <c r="P257"/>
  <c r="BK257"/>
  <c r="J257"/>
  <c r="BI256"/>
  <c r="BH256"/>
  <c r="BG256"/>
  <c r="BF256"/>
  <c r="BE256"/>
  <c r="T256"/>
  <c r="R256"/>
  <c r="P256"/>
  <c r="BK256"/>
  <c r="J256"/>
  <c r="BI254"/>
  <c r="BH254"/>
  <c r="BG254"/>
  <c r="BF254"/>
  <c r="BE254"/>
  <c r="T254"/>
  <c r="R254"/>
  <c r="P254"/>
  <c r="BK254"/>
  <c r="J254"/>
  <c r="BI253"/>
  <c r="BH253"/>
  <c r="BG253"/>
  <c r="BF253"/>
  <c r="BE253"/>
  <c r="T253"/>
  <c r="R253"/>
  <c r="P253"/>
  <c r="BK253"/>
  <c r="J253"/>
  <c r="BI251"/>
  <c r="BH251"/>
  <c r="BG251"/>
  <c r="BF251"/>
  <c r="BE251"/>
  <c r="T251"/>
  <c r="R251"/>
  <c r="P251"/>
  <c r="BK251"/>
  <c r="J251"/>
  <c r="BI250"/>
  <c r="BH250"/>
  <c r="BG250"/>
  <c r="BF250"/>
  <c r="BE250"/>
  <c r="T250"/>
  <c r="R250"/>
  <c r="P250"/>
  <c r="BK250"/>
  <c r="J250"/>
  <c r="BI248"/>
  <c r="BH248"/>
  <c r="BG248"/>
  <c r="BF248"/>
  <c r="BE248"/>
  <c r="T248"/>
  <c r="R248"/>
  <c r="P248"/>
  <c r="BK248"/>
  <c r="J248"/>
  <c r="BI247"/>
  <c r="BH247"/>
  <c r="BG247"/>
  <c r="BF247"/>
  <c r="BE247"/>
  <c r="T247"/>
  <c r="R247"/>
  <c r="P247"/>
  <c r="BK247"/>
  <c r="J247"/>
  <c r="BI245"/>
  <c r="BH245"/>
  <c r="BG245"/>
  <c r="BF245"/>
  <c r="BE245"/>
  <c r="T245"/>
  <c r="R245"/>
  <c r="P245"/>
  <c r="BK245"/>
  <c r="J245"/>
  <c r="BI244"/>
  <c r="BH244"/>
  <c r="BG244"/>
  <c r="BF244"/>
  <c r="BE244"/>
  <c r="T244"/>
  <c r="R244"/>
  <c r="P244"/>
  <c r="BK244"/>
  <c r="J244"/>
  <c r="BI242"/>
  <c r="BH242"/>
  <c r="BG242"/>
  <c r="BF242"/>
  <c r="BE242"/>
  <c r="T242"/>
  <c r="R242"/>
  <c r="P242"/>
  <c r="BK242"/>
  <c r="J242"/>
  <c r="BI241"/>
  <c r="BH241"/>
  <c r="BG241"/>
  <c r="BF241"/>
  <c r="BE241"/>
  <c r="T241"/>
  <c r="R241"/>
  <c r="P241"/>
  <c r="BK241"/>
  <c r="J241"/>
  <c r="BI239"/>
  <c r="BH239"/>
  <c r="BG239"/>
  <c r="BF239"/>
  <c r="BE239"/>
  <c r="T239"/>
  <c r="R239"/>
  <c r="P239"/>
  <c r="BK239"/>
  <c r="J239"/>
  <c r="BI238"/>
  <c r="BH238"/>
  <c r="BG238"/>
  <c r="BF238"/>
  <c r="BE238"/>
  <c r="T238"/>
  <c r="R238"/>
  <c r="P238"/>
  <c r="BK238"/>
  <c r="J238"/>
  <c r="BI236"/>
  <c r="BH236"/>
  <c r="BG236"/>
  <c r="BF236"/>
  <c r="BE236"/>
  <c r="T236"/>
  <c r="R236"/>
  <c r="P236"/>
  <c r="BK236"/>
  <c r="J236"/>
  <c r="BI235"/>
  <c r="BH235"/>
  <c r="BG235"/>
  <c r="BF235"/>
  <c r="BE235"/>
  <c r="T235"/>
  <c r="R235"/>
  <c r="P235"/>
  <c r="BK235"/>
  <c r="J235"/>
  <c r="BI233"/>
  <c r="BH233"/>
  <c r="BG233"/>
  <c r="BF233"/>
  <c r="BE233"/>
  <c r="T233"/>
  <c r="R233"/>
  <c r="P233"/>
  <c r="BK233"/>
  <c r="J233"/>
  <c r="BI232"/>
  <c r="BH232"/>
  <c r="BG232"/>
  <c r="BF232"/>
  <c r="BE232"/>
  <c r="T232"/>
  <c r="R232"/>
  <c r="P232"/>
  <c r="BK232"/>
  <c r="J232"/>
  <c r="BI230"/>
  <c r="BH230"/>
  <c r="BG230"/>
  <c r="BF230"/>
  <c r="BE230"/>
  <c r="T230"/>
  <c r="R230"/>
  <c r="P230"/>
  <c r="BK230"/>
  <c r="J230"/>
  <c r="BI229"/>
  <c r="BH229"/>
  <c r="BG229"/>
  <c r="BF229"/>
  <c r="BE229"/>
  <c r="T229"/>
  <c r="R229"/>
  <c r="P229"/>
  <c r="BK229"/>
  <c r="J229"/>
  <c r="BI227"/>
  <c r="BH227"/>
  <c r="BG227"/>
  <c r="BF227"/>
  <c r="BE227"/>
  <c r="T227"/>
  <c r="R227"/>
  <c r="P227"/>
  <c r="BK227"/>
  <c r="J227"/>
  <c r="BI225"/>
  <c r="BH225"/>
  <c r="BG225"/>
  <c r="BF225"/>
  <c r="BE225"/>
  <c r="T225"/>
  <c r="T224" s="1"/>
  <c r="R225"/>
  <c r="R224" s="1"/>
  <c r="P225"/>
  <c r="P224" s="1"/>
  <c r="BK225"/>
  <c r="BK224" s="1"/>
  <c r="J224" s="1"/>
  <c r="J65" s="1"/>
  <c r="J225"/>
  <c r="BI222"/>
  <c r="BH222"/>
  <c r="BG222"/>
  <c r="BF222"/>
  <c r="T222"/>
  <c r="R222"/>
  <c r="P222"/>
  <c r="BK222"/>
  <c r="J222"/>
  <c r="BE222" s="1"/>
  <c r="BI217"/>
  <c r="BH217"/>
  <c r="BG217"/>
  <c r="BF217"/>
  <c r="T217"/>
  <c r="R217"/>
  <c r="P217"/>
  <c r="BK217"/>
  <c r="J217"/>
  <c r="BE217" s="1"/>
  <c r="BI214"/>
  <c r="BH214"/>
  <c r="BG214"/>
  <c r="BF214"/>
  <c r="T214"/>
  <c r="R214"/>
  <c r="P214"/>
  <c r="BK214"/>
  <c r="J214"/>
  <c r="BE214" s="1"/>
  <c r="BI208"/>
  <c r="BH208"/>
  <c r="BG208"/>
  <c r="BF208"/>
  <c r="T208"/>
  <c r="R208"/>
  <c r="P208"/>
  <c r="BK208"/>
  <c r="J208"/>
  <c r="BE208" s="1"/>
  <c r="BI203"/>
  <c r="BH203"/>
  <c r="BG203"/>
  <c r="BF203"/>
  <c r="T203"/>
  <c r="R203"/>
  <c r="P203"/>
  <c r="BK203"/>
  <c r="J203"/>
  <c r="BE203" s="1"/>
  <c r="BI197"/>
  <c r="BH197"/>
  <c r="BG197"/>
  <c r="BF197"/>
  <c r="T197"/>
  <c r="R197"/>
  <c r="P197"/>
  <c r="BK197"/>
  <c r="J197"/>
  <c r="BE197" s="1"/>
  <c r="BI194"/>
  <c r="BH194"/>
  <c r="BG194"/>
  <c r="BF194"/>
  <c r="T194"/>
  <c r="R194"/>
  <c r="P194"/>
  <c r="BK194"/>
  <c r="J194"/>
  <c r="BE194" s="1"/>
  <c r="BI182"/>
  <c r="BH182"/>
  <c r="BG182"/>
  <c r="BF182"/>
  <c r="T182"/>
  <c r="T181" s="1"/>
  <c r="T180" s="1"/>
  <c r="R182"/>
  <c r="R181" s="1"/>
  <c r="R180" s="1"/>
  <c r="P182"/>
  <c r="P181" s="1"/>
  <c r="P180" s="1"/>
  <c r="BK182"/>
  <c r="BK181" s="1"/>
  <c r="J182"/>
  <c r="BE182" s="1"/>
  <c r="BI178"/>
  <c r="BH178"/>
  <c r="BG178"/>
  <c r="BF178"/>
  <c r="T178"/>
  <c r="T177" s="1"/>
  <c r="R178"/>
  <c r="R177" s="1"/>
  <c r="P178"/>
  <c r="P177" s="1"/>
  <c r="BK178"/>
  <c r="BK177" s="1"/>
  <c r="J177" s="1"/>
  <c r="J62" s="1"/>
  <c r="J178"/>
  <c r="BE178" s="1"/>
  <c r="BI175"/>
  <c r="BH175"/>
  <c r="BG175"/>
  <c r="BF175"/>
  <c r="BE175"/>
  <c r="T175"/>
  <c r="R175"/>
  <c r="P175"/>
  <c r="BK175"/>
  <c r="J175"/>
  <c r="BI173"/>
  <c r="BH173"/>
  <c r="BG173"/>
  <c r="BF173"/>
  <c r="BE173"/>
  <c r="T173"/>
  <c r="R173"/>
  <c r="P173"/>
  <c r="BK173"/>
  <c r="J173"/>
  <c r="BI170"/>
  <c r="BH170"/>
  <c r="BG170"/>
  <c r="BF170"/>
  <c r="BE170"/>
  <c r="T170"/>
  <c r="R170"/>
  <c r="P170"/>
  <c r="BK170"/>
  <c r="J170"/>
  <c r="BI168"/>
  <c r="BH168"/>
  <c r="BG168"/>
  <c r="BF168"/>
  <c r="BE168"/>
  <c r="T168"/>
  <c r="T167" s="1"/>
  <c r="R168"/>
  <c r="R167" s="1"/>
  <c r="P168"/>
  <c r="P167" s="1"/>
  <c r="BK168"/>
  <c r="BK167" s="1"/>
  <c r="J167" s="1"/>
  <c r="J61" s="1"/>
  <c r="J168"/>
  <c r="BI165"/>
  <c r="BH165"/>
  <c r="BG165"/>
  <c r="BF165"/>
  <c r="T165"/>
  <c r="R165"/>
  <c r="P165"/>
  <c r="BK165"/>
  <c r="J165"/>
  <c r="BE165" s="1"/>
  <c r="BI163"/>
  <c r="BH163"/>
  <c r="BG163"/>
  <c r="BF163"/>
  <c r="T163"/>
  <c r="R163"/>
  <c r="P163"/>
  <c r="BK163"/>
  <c r="J163"/>
  <c r="BE163" s="1"/>
  <c r="BI161"/>
  <c r="BH161"/>
  <c r="BG161"/>
  <c r="BF161"/>
  <c r="T161"/>
  <c r="R161"/>
  <c r="P161"/>
  <c r="BK161"/>
  <c r="J161"/>
  <c r="BE161" s="1"/>
  <c r="BI159"/>
  <c r="BH159"/>
  <c r="BG159"/>
  <c r="BF159"/>
  <c r="T159"/>
  <c r="R159"/>
  <c r="P159"/>
  <c r="BK159"/>
  <c r="J159"/>
  <c r="BE159" s="1"/>
  <c r="BI157"/>
  <c r="BH157"/>
  <c r="BG157"/>
  <c r="BF157"/>
  <c r="T157"/>
  <c r="R157"/>
  <c r="P157"/>
  <c r="BK157"/>
  <c r="J157"/>
  <c r="BE157" s="1"/>
  <c r="BI155"/>
  <c r="BH155"/>
  <c r="BG155"/>
  <c r="BF155"/>
  <c r="T155"/>
  <c r="R155"/>
  <c r="P155"/>
  <c r="BK155"/>
  <c r="J155"/>
  <c r="BE155" s="1"/>
  <c r="BI153"/>
  <c r="BH153"/>
  <c r="BG153"/>
  <c r="BF153"/>
  <c r="T153"/>
  <c r="R153"/>
  <c r="P153"/>
  <c r="BK153"/>
  <c r="J153"/>
  <c r="BE153" s="1"/>
  <c r="BI151"/>
  <c r="BH151"/>
  <c r="BG151"/>
  <c r="BF151"/>
  <c r="T151"/>
  <c r="R151"/>
  <c r="P151"/>
  <c r="BK151"/>
  <c r="J151"/>
  <c r="BE151" s="1"/>
  <c r="BI149"/>
  <c r="BH149"/>
  <c r="BG149"/>
  <c r="BF149"/>
  <c r="T149"/>
  <c r="R149"/>
  <c r="P149"/>
  <c r="BK149"/>
  <c r="J149"/>
  <c r="BE149" s="1"/>
  <c r="BI147"/>
  <c r="BH147"/>
  <c r="BG147"/>
  <c r="BF147"/>
  <c r="T147"/>
  <c r="R147"/>
  <c r="P147"/>
  <c r="BK147"/>
  <c r="J147"/>
  <c r="BE147" s="1"/>
  <c r="BI145"/>
  <c r="BH145"/>
  <c r="BG145"/>
  <c r="BF145"/>
  <c r="T145"/>
  <c r="T144" s="1"/>
  <c r="R145"/>
  <c r="R144" s="1"/>
  <c r="P145"/>
  <c r="P144" s="1"/>
  <c r="BK145"/>
  <c r="BK144" s="1"/>
  <c r="J144" s="1"/>
  <c r="J60" s="1"/>
  <c r="J145"/>
  <c r="BE145" s="1"/>
  <c r="BI140"/>
  <c r="BH140"/>
  <c r="BG140"/>
  <c r="BF140"/>
  <c r="BE140"/>
  <c r="T140"/>
  <c r="T139" s="1"/>
  <c r="R140"/>
  <c r="R139" s="1"/>
  <c r="P140"/>
  <c r="P139" s="1"/>
  <c r="BK140"/>
  <c r="BK139" s="1"/>
  <c r="J139" s="1"/>
  <c r="J59" s="1"/>
  <c r="J140"/>
  <c r="BI136"/>
  <c r="BH136"/>
  <c r="BG136"/>
  <c r="BF136"/>
  <c r="T136"/>
  <c r="R136"/>
  <c r="P136"/>
  <c r="BK136"/>
  <c r="J136"/>
  <c r="BE136" s="1"/>
  <c r="BI134"/>
  <c r="BH134"/>
  <c r="BG134"/>
  <c r="BF134"/>
  <c r="T134"/>
  <c r="R134"/>
  <c r="P134"/>
  <c r="BK134"/>
  <c r="J134"/>
  <c r="BE134" s="1"/>
  <c r="BI131"/>
  <c r="BH131"/>
  <c r="BG131"/>
  <c r="BF131"/>
  <c r="T131"/>
  <c r="R131"/>
  <c r="P131"/>
  <c r="BK131"/>
  <c r="J131"/>
  <c r="BE131" s="1"/>
  <c r="BI128"/>
  <c r="BH128"/>
  <c r="BG128"/>
  <c r="BF128"/>
  <c r="T128"/>
  <c r="R128"/>
  <c r="P128"/>
  <c r="BK128"/>
  <c r="J128"/>
  <c r="BE128" s="1"/>
  <c r="BI124"/>
  <c r="BH124"/>
  <c r="BG124"/>
  <c r="BF124"/>
  <c r="T124"/>
  <c r="R124"/>
  <c r="P124"/>
  <c r="BK124"/>
  <c r="J124"/>
  <c r="BE124" s="1"/>
  <c r="BI117"/>
  <c r="BH117"/>
  <c r="BG117"/>
  <c r="BF117"/>
  <c r="T117"/>
  <c r="R117"/>
  <c r="P117"/>
  <c r="BK117"/>
  <c r="J117"/>
  <c r="BE117" s="1"/>
  <c r="BI114"/>
  <c r="BH114"/>
  <c r="BG114"/>
  <c r="BF114"/>
  <c r="T114"/>
  <c r="R114"/>
  <c r="P114"/>
  <c r="BK114"/>
  <c r="J114"/>
  <c r="BE114" s="1"/>
  <c r="BI111"/>
  <c r="BH111"/>
  <c r="BG111"/>
  <c r="BF111"/>
  <c r="T111"/>
  <c r="R111"/>
  <c r="P111"/>
  <c r="BK111"/>
  <c r="J111"/>
  <c r="BE111" s="1"/>
  <c r="BI106"/>
  <c r="BH106"/>
  <c r="BG106"/>
  <c r="BF106"/>
  <c r="T106"/>
  <c r="R106"/>
  <c r="P106"/>
  <c r="BK106"/>
  <c r="J106"/>
  <c r="BE106" s="1"/>
  <c r="BI103"/>
  <c r="BH103"/>
  <c r="BG103"/>
  <c r="BF103"/>
  <c r="T103"/>
  <c r="R103"/>
  <c r="P103"/>
  <c r="BK103"/>
  <c r="J103"/>
  <c r="BE103" s="1"/>
  <c r="BI101"/>
  <c r="BH101"/>
  <c r="BG101"/>
  <c r="BF101"/>
  <c r="T101"/>
  <c r="R101"/>
  <c r="P101"/>
  <c r="BK101"/>
  <c r="J101"/>
  <c r="BE101" s="1"/>
  <c r="BI98"/>
  <c r="BH98"/>
  <c r="BG98"/>
  <c r="BF98"/>
  <c r="T98"/>
  <c r="R98"/>
  <c r="P98"/>
  <c r="BK98"/>
  <c r="J98"/>
  <c r="BE98" s="1"/>
  <c r="BI92"/>
  <c r="BH92"/>
  <c r="BG92"/>
  <c r="BF92"/>
  <c r="T92"/>
  <c r="R92"/>
  <c r="P92"/>
  <c r="BK92"/>
  <c r="J92"/>
  <c r="BE92" s="1"/>
  <c r="BI89"/>
  <c r="F34" s="1"/>
  <c r="BD52" i="1" s="1"/>
  <c r="BD51" s="1"/>
  <c r="W30" s="1"/>
  <c r="BH89" i="2"/>
  <c r="F33" s="1"/>
  <c r="BC52" i="1" s="1"/>
  <c r="BC51" s="1"/>
  <c r="BG89" i="2"/>
  <c r="F32" s="1"/>
  <c r="BB52" i="1" s="1"/>
  <c r="BB51" s="1"/>
  <c r="BF89" i="2"/>
  <c r="J31" s="1"/>
  <c r="AW52" i="1" s="1"/>
  <c r="T89" i="2"/>
  <c r="T88" s="1"/>
  <c r="T87" s="1"/>
  <c r="T86" s="1"/>
  <c r="R89"/>
  <c r="R88" s="1"/>
  <c r="R87" s="1"/>
  <c r="R86" s="1"/>
  <c r="P89"/>
  <c r="P88" s="1"/>
  <c r="P87" s="1"/>
  <c r="P86" s="1"/>
  <c r="AU52" i="1" s="1"/>
  <c r="AU51" s="1"/>
  <c r="BK89" i="2"/>
  <c r="BK88" s="1"/>
  <c r="J89"/>
  <c r="BE89" s="1"/>
  <c r="J82"/>
  <c r="F82"/>
  <c r="J80"/>
  <c r="F80"/>
  <c r="E78"/>
  <c r="F52"/>
  <c r="J51"/>
  <c r="F51"/>
  <c r="F49"/>
  <c r="E47"/>
  <c r="J18"/>
  <c r="E18"/>
  <c r="F83" s="1"/>
  <c r="J17"/>
  <c r="J12"/>
  <c r="J49" s="1"/>
  <c r="E7"/>
  <c r="E76" s="1"/>
  <c r="AS51" i="1"/>
  <c r="L47"/>
  <c r="AM46"/>
  <c r="L46"/>
  <c r="AM44"/>
  <c r="L44"/>
  <c r="L42"/>
  <c r="L41"/>
  <c r="W28" l="1"/>
  <c r="AX51"/>
  <c r="J30" i="2"/>
  <c r="AV52" i="1" s="1"/>
  <c r="AT52" s="1"/>
  <c r="F30" i="2"/>
  <c r="AZ52" i="1" s="1"/>
  <c r="AZ51" s="1"/>
  <c r="J88" i="2"/>
  <c r="J58" s="1"/>
  <c r="BK87"/>
  <c r="W29" i="1"/>
  <c r="AY51"/>
  <c r="J181" i="2"/>
  <c r="J64" s="1"/>
  <c r="BK180"/>
  <c r="J180" s="1"/>
  <c r="J63" s="1"/>
  <c r="F31"/>
  <c r="BA52" i="1" s="1"/>
  <c r="BA51" s="1"/>
  <c r="E45" i="2"/>
  <c r="W27" i="1" l="1"/>
  <c r="AW51"/>
  <c r="AK27" s="1"/>
  <c r="J87" i="2"/>
  <c r="J57" s="1"/>
  <c r="BK86"/>
  <c r="J86" s="1"/>
  <c r="W26" i="1"/>
  <c r="AV51"/>
  <c r="AT51" l="1"/>
  <c r="AK26"/>
  <c r="J27" i="2"/>
  <c r="J56"/>
  <c r="AG52" i="1" l="1"/>
  <c r="J36" i="2"/>
  <c r="AG51" i="1" l="1"/>
  <c r="AN52"/>
  <c r="AN51" l="1"/>
  <c r="AK23"/>
  <c r="AK32" s="1"/>
</calcChain>
</file>

<file path=xl/sharedStrings.xml><?xml version="1.0" encoding="utf-8"?>
<sst xmlns="http://schemas.openxmlformats.org/spreadsheetml/2006/main" count="3807" uniqueCount="1005">
  <si>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</si>
  <si>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</si>
  <si>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</si>
  <si>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</si>
  <si>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</si>
  <si>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</si>
  <si>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</si>
  <si>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{9a7ed6a0-9375-4155-9e48-35d24e588b8b}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</si>
  <si>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</si>
  <si>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</si>
  <si>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</si>
  <si>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</si>
  <si>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</si>
  <si>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</si>
  <si>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</si>
  <si>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</si>
  <si>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</si>
  <si>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ZAP001c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</si>
  <si>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</si>
  <si>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</si>
  <si>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AQUACENTRUM TEPLICE-DĚTSKÝ SVĚT - Zdravotechnika-vodovod</t>
  </si>
  <si>
    <t>0,1</t>
  </si>
  <si>
    <t>KSO:</t>
  </si>
  <si>
    <t>CC-CZ:</t>
  </si>
  <si>
    <t>1</t>
  </si>
  <si>
    <t>Místo:</t>
  </si>
  <si>
    <t>Teplice</t>
  </si>
  <si>
    <t>Datum:</t>
  </si>
  <si>
    <t>27. 2. 2017</t>
  </si>
  <si>
    <t>Zadavatel:</t>
  </si>
  <si>
    <t>IČ:</t>
  </si>
  <si>
    <t>AQUACENTRUM Teplice</t>
  </si>
  <si>
    <t>DIČ:</t>
  </si>
  <si>
    <t>Uchazeč:</t>
  </si>
  <si>
    <t>Vyplň údaj</t>
  </si>
  <si>
    <t>Projektant:</t>
  </si>
  <si>
    <t>Iva Zápotocká</t>
  </si>
  <si>
    <t>True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</si>
  <si>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</si>
  <si>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</si>
  <si>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</si>
  <si>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</si>
  <si>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</si>
  <si>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</si>
  <si>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</si>
  <si>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</si>
  <si>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</si>
  <si>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</si>
  <si>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</si>
  <si>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</si>
  <si>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</si>
  <si>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</si>
  <si>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</si>
  <si>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</si>
  <si>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</si>
  <si>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</si>
  <si>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</si>
  <si>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</si>
  <si>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</si>
  <si>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</si>
  <si>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</si>
  <si>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</si>
  <si>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</si>
  <si>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</si>
  <si>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</si>
  <si>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</si>
  <si>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</si>
  <si>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</si>
  <si>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</si>
  <si>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</si>
  <si>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</si>
  <si>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</si>
  <si>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</si>
  <si>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</si>
  <si>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</si>
  <si>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</si>
  <si>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</si>
  <si>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</si>
  <si>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</si>
  <si>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</si>
  <si>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Vodovod</t>
  </si>
  <si>
    <t>STA</t>
  </si>
  <si>
    <t>{13a53f4f-7130-4133-beb6-c99c843daa64}</t>
  </si>
  <si>
    <t>827 29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</si>
  <si>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</si>
  <si>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</si>
  <si>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</si>
  <si>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</si>
  <si>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</si>
  <si>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</si>
  <si>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</si>
  <si>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</si>
  <si>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4 - Vodovod</t>
  </si>
  <si>
    <t>2223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</si>
  <si>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</si>
  <si>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</si>
  <si>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</si>
  <si>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</si>
  <si>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</si>
  <si>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</si>
  <si>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</si>
  <si>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</si>
  <si>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</si>
  <si>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</si>
  <si>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</si>
  <si>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</si>
  <si>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</si>
  <si>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722 - Zdravotechnika - vnitřní vodovod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</si>
  <si>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</si>
  <si>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</si>
  <si>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</si>
  <si>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</si>
  <si>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</si>
  <si>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</si>
  <si>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</si>
  <si>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</si>
  <si>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</si>
  <si>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</si>
  <si>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</si>
  <si>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</si>
  <si>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</si>
  <si>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</si>
  <si>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</si>
  <si>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</si>
  <si>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</si>
  <si>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</si>
  <si>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</si>
  <si>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</si>
  <si>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</si>
  <si>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</si>
  <si>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</si>
  <si>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CS ÚRS 2017 01</t>
  </si>
  <si>
    <t>1253207340</t>
  </si>
  <si>
    <t>PP</t>
  </si>
  <si>
    <t>Sejmutí ornice nebo lesní půdy s vodorovným přemístěním na hromady v místě upotřebení nebo na dočasné či trvalé skládky se složením, na vzdálenost do 50 m</t>
  </si>
  <si>
    <t>VV</t>
  </si>
  <si>
    <t>6,50*1,20*0,15</t>
  </si>
  <si>
    <t>132301201</t>
  </si>
  <si>
    <t>Hloubení rýh š do 2000 mm v hornině tř. 4 objemu do 100 m3</t>
  </si>
  <si>
    <t>1267104616</t>
  </si>
  <si>
    <t>Hloubení zapažených i nezapažených rýh šířky přes 600 do 2 000 mm s urovnáním dna do předepsaného profilu a spádu v hornině tř. 4 do 100 m3</t>
  </si>
  <si>
    <t>hor.4 - 100%</t>
  </si>
  <si>
    <t>6,00*1,50*1,20</t>
  </si>
  <si>
    <t>"ornice" -6,00*1,20*0,15</t>
  </si>
  <si>
    <t>Součet</t>
  </si>
  <si>
    <t>3</t>
  </si>
  <si>
    <t>151101101</t>
  </si>
  <si>
    <t>Zřízení příložného pažení a rozepření stěn rýh hl do 2 m</t>
  </si>
  <si>
    <t>m2</t>
  </si>
  <si>
    <t>635578242</t>
  </si>
  <si>
    <t>Zřízení pažení a rozepření stěn rýh pro podzemní vedení pro všechny šířky rýhy příložné pro jakoukoliv mezerovitost, hloubky do 2 m</t>
  </si>
  <si>
    <t>6,00*1,50*2</t>
  </si>
  <si>
    <t>151101111</t>
  </si>
  <si>
    <t>Odstranění příložného pažení a rozepření stěn rýh hl do 2 m</t>
  </si>
  <si>
    <t>-233308952</t>
  </si>
  <si>
    <t>Odstranění pažení a rozepření stěn rýh pro podzemní vedení s uložením materiálu na vzdálenost do 3 m od kraje výkopu příložné, hloubky do 2 m</t>
  </si>
  <si>
    <t>5</t>
  </si>
  <si>
    <t>161101101</t>
  </si>
  <si>
    <t>Svislé přemístění výkopku z horniny tř. 1 až 4 hl výkopu do 2,5 m</t>
  </si>
  <si>
    <t>1806494038</t>
  </si>
  <si>
    <t>Svislé přemístění výkopku bez naložení do dopravní nádoby avšak s vyprázdněním dopravní nádoby na hromadu nebo do dopravního prostředku z horniny tř. 1 až 4, při hloubce výkopu přes 1 do 2,5 m</t>
  </si>
  <si>
    <t>9,72</t>
  </si>
  <si>
    <t>6</t>
  </si>
  <si>
    <t>162701105</t>
  </si>
  <si>
    <t>Vodorovné přemístění do 10000 m výkopku/sypaniny z horniny tř. 1 až 4</t>
  </si>
  <si>
    <t>-1882804350</t>
  </si>
  <si>
    <t>Vodorovné přemístění výkopku nebo sypaniny po suchu na obvyklém dopravním prostředku, bez naložení výkopku, avšak se složením bez rozhrnutí z horniny tř. 1 až 4 na vzdálenost přes 9 000 do 10 000 m</t>
  </si>
  <si>
    <t>"výkop" 9,72</t>
  </si>
  <si>
    <t>"zásyp" -6,12</t>
  </si>
  <si>
    <t>7</t>
  </si>
  <si>
    <t>162701109</t>
  </si>
  <si>
    <t>Příplatek k vodorovnému přemístění výkopku/sypaniny z horniny tř. 1 až 4 ZKD 1000 m přes 10000 m</t>
  </si>
  <si>
    <t>1659885002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</si>
  <si>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</si>
  <si>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3,6*5</t>
  </si>
  <si>
    <t>8</t>
  </si>
  <si>
    <t>171201211</t>
  </si>
  <si>
    <t>Poplatek za uložení odpadu ze sypaniny na skládce (skládkovné)</t>
  </si>
  <si>
    <t>t</t>
  </si>
  <si>
    <t>-1902099882</t>
  </si>
  <si>
    <t>Uložení sypaniny poplatek za uložení sypaniny na skládce ( skládkovné )</t>
  </si>
  <si>
    <t>3,6*1,60</t>
  </si>
  <si>
    <t>9</t>
  </si>
  <si>
    <t>174101101</t>
  </si>
  <si>
    <t>Zásyp jam, šachet rýh nebo kolem objektů sypaninou se zhutněním</t>
  </si>
  <si>
    <t>1526730377</t>
  </si>
  <si>
    <t>Zásyp sypaninou z jakékoliv horniny s uložením výkopku ve vrstvách se zhutněním jam, šachet, rýh nebo kolem objektů v těchto vykopávkách</t>
  </si>
  <si>
    <t>zpětný zásyp zeminou</t>
  </si>
  <si>
    <t>"výkop"  9,72</t>
  </si>
  <si>
    <t>"odp.lože štěrk"  -0,72</t>
  </si>
  <si>
    <t>"odp.obsypu"  -2,88</t>
  </si>
  <si>
    <t>10</t>
  </si>
  <si>
    <t>175111101</t>
  </si>
  <si>
    <t>Obsypání potrubí ručně sypaninou bez prohození, uloženou do 3 m</t>
  </si>
  <si>
    <t>1051663861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</si>
  <si>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</si>
  <si>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6,00*1,20*0,40</t>
  </si>
  <si>
    <t>11</t>
  </si>
  <si>
    <t>M</t>
  </si>
  <si>
    <t>583373020</t>
  </si>
  <si>
    <t>štěrkopísek pro obsyp potrubí</t>
  </si>
  <si>
    <t>-1115522331</t>
  </si>
  <si>
    <t>2,88*1,80</t>
  </si>
  <si>
    <t>12</t>
  </si>
  <si>
    <t>181301102</t>
  </si>
  <si>
    <t>Rozprostření ornice tl vrstvy do 150 mm pl do 500 m2 v rovině nebo ve svahu do 1:5</t>
  </si>
  <si>
    <t>1435438485</t>
  </si>
  <si>
    <t>Rozprostření a urovnání ornice v rovině nebo ve svahu sklonu do 1:5 při souvislé ploše do 500 m2, tl. vrstvy přes 100 do 150 mm</t>
  </si>
  <si>
    <t>6,00*1,20</t>
  </si>
  <si>
    <t>13</t>
  </si>
  <si>
    <t>181411131</t>
  </si>
  <si>
    <t>Založení parkového trávníku výsevem plochy do 1000 m2 v rovině a ve svahu do 1:5</t>
  </si>
  <si>
    <t>-279042859</t>
  </si>
  <si>
    <t>Založení trávníku na půdě předem připravené plochy do 1000 m2 výsevem včetně utažení parkového v rovině nebo na svahu do 1:5</t>
  </si>
  <si>
    <t>14</t>
  </si>
  <si>
    <t>005724100</t>
  </si>
  <si>
    <t>osivo směs travní parková</t>
  </si>
  <si>
    <t>kg</t>
  </si>
  <si>
    <t>342093201</t>
  </si>
  <si>
    <t>7,20*0,052</t>
  </si>
  <si>
    <t>Vodorovné konstrukce</t>
  </si>
  <si>
    <t>451573111</t>
  </si>
  <si>
    <t>Lože pod potrubí otevřený výkop ze štěrkopísku</t>
  </si>
  <si>
    <t>-2082422176</t>
  </si>
  <si>
    <t>Lože pod potrubí, stoky a drobné objekty v otevřeném výkopu z písku a štěrkopísku do 63 mm</t>
  </si>
  <si>
    <t>6,00*1,20*0,10</t>
  </si>
  <si>
    <t>Trubní vedení</t>
  </si>
  <si>
    <t>16</t>
  </si>
  <si>
    <t>871181141</t>
  </si>
  <si>
    <t>Montáž potrubí z PE100 SDR 11 otevřený výkop svařovaných na tupo D 50 x 4,6 mm</t>
  </si>
  <si>
    <t>m</t>
  </si>
  <si>
    <t>-319126886</t>
  </si>
  <si>
    <t>Montáž vodovodního potrubí z plastů v otevřeném výkopu z polyetylenu PE 100 svařovaných na tupo SDR 11/PN16 D 50 x 4,6 mm</t>
  </si>
  <si>
    <t>17</t>
  </si>
  <si>
    <t>286136580</t>
  </si>
  <si>
    <t>potrubí vodovodní z PE 100+ opláštěné vrstvou z pěnového PE, SDR 11, 50 x 4,6 mm</t>
  </si>
  <si>
    <t>478592775</t>
  </si>
  <si>
    <t>18</t>
  </si>
  <si>
    <t>871211141</t>
  </si>
  <si>
    <t>Montáž potrubí z PE100 SDR 11 otevřený výkop svařovaných na tupo D 63 x 5,8 mm</t>
  </si>
  <si>
    <t>-691554124</t>
  </si>
  <si>
    <t>Montáž vodovodního potrubí z plastů v otevřeném výkopu z polyetylenu PE 100 svařovaných na tupo SDR 11/PN16 D 63 x 5,8 mm</t>
  </si>
  <si>
    <t>19</t>
  </si>
  <si>
    <t>286136700</t>
  </si>
  <si>
    <t>potrubí vodovodní z PE 100+ opláštěné vrstvou z pěnového PE, SDR 11, 63 x 5,8 mm</t>
  </si>
  <si>
    <t>481395097</t>
  </si>
  <si>
    <t>20</t>
  </si>
  <si>
    <t>892241111</t>
  </si>
  <si>
    <t>Tlaková zkouška vodou potrubí do 80</t>
  </si>
  <si>
    <t>-865547903</t>
  </si>
  <si>
    <t>Tlakové zkoušky vodou na potrubí DN do 80</t>
  </si>
  <si>
    <t>892372111</t>
  </si>
  <si>
    <t>Zabezpečení konců potrubí DN do 300 při tlakových zkouškách vodou</t>
  </si>
  <si>
    <t>kus</t>
  </si>
  <si>
    <t>1507285002</t>
  </si>
  <si>
    <t>Tlakové zkoušky vodou zabezpečení konců potrubí při tlakových zkouškách DN do 300</t>
  </si>
  <si>
    <t>22</t>
  </si>
  <si>
    <t>899914111.01</t>
  </si>
  <si>
    <t>Montáž ocelové chráničky</t>
  </si>
  <si>
    <t>-337094592</t>
  </si>
  <si>
    <t>23</t>
  </si>
  <si>
    <t>140110540</t>
  </si>
  <si>
    <t>trubka ocelová bezešvá hladká jakost 11 353, 82,5 x 3,6 mm</t>
  </si>
  <si>
    <t>838188631</t>
  </si>
  <si>
    <t>24</t>
  </si>
  <si>
    <t>140110700</t>
  </si>
  <si>
    <t>trubka ocelová bezešvá hladká jakost 11 353, 102 x 4,0 mm</t>
  </si>
  <si>
    <t>-462603791</t>
  </si>
  <si>
    <t>25</t>
  </si>
  <si>
    <t>pruch50</t>
  </si>
  <si>
    <t>Těsnící průchodka pro potrubí d50 (dodávka+montáž)</t>
  </si>
  <si>
    <t>ks</t>
  </si>
  <si>
    <t>-1045615270</t>
  </si>
  <si>
    <t>26</t>
  </si>
  <si>
    <t>pruch63</t>
  </si>
  <si>
    <t>Těsnící průchodka pro potrubí d63 (dodávka+montáž)</t>
  </si>
  <si>
    <t>-190158200</t>
  </si>
  <si>
    <t>997</t>
  </si>
  <si>
    <t>Přesun sutě</t>
  </si>
  <si>
    <t>27</t>
  </si>
  <si>
    <t>997013215</t>
  </si>
  <si>
    <t>Vnitrostaveništní doprava suti a vybouraných hmot pro budovy v do 18 m ručně</t>
  </si>
  <si>
    <t>-1666870938</t>
  </si>
  <si>
    <t>Vnitrostaveništní doprava suti a vybouraných hmot vodorovně do 50 m svisle ručně (nošením po schodech) pro budovy a haly výšky přes 15 do 18 m</t>
  </si>
  <si>
    <t>28</t>
  </si>
  <si>
    <t>997013509</t>
  </si>
  <si>
    <t>Příplatek k odvozu suti a vybouraných hmot na skládku ZKD 1 km přes 1 km</t>
  </si>
  <si>
    <t>548214127</t>
  </si>
  <si>
    <t>Odvoz suti a vybouraných hmot na skládku nebo meziskládku se složením, na vzdálenost Příplatek k ceně za každý další i započatý 1 km přes 1 km</t>
  </si>
  <si>
    <t>1,311*14 'Přepočtené koeficientem množství</t>
  </si>
  <si>
    <t>29</t>
  </si>
  <si>
    <t>997013511</t>
  </si>
  <si>
    <t>Odvoz suti a vybouraných hmot z meziskládky na skládku do 1 km s naložením a se složením</t>
  </si>
  <si>
    <t>-586917010</t>
  </si>
  <si>
    <t>Odvoz suti a vybouraných hmot z meziskládky na skládku s naložením a se složením, na vzdálenost do 1 km</t>
  </si>
  <si>
    <t>30</t>
  </si>
  <si>
    <t>997013831</t>
  </si>
  <si>
    <t>Poplatek za uložení stavebního směsného odpadu na skládce (skládkovné)</t>
  </si>
  <si>
    <t>1935653924</t>
  </si>
  <si>
    <t>Poplatek za uložení stavebního odpadu na skládce (skládkovné) směsného</t>
  </si>
  <si>
    <t>998</t>
  </si>
  <si>
    <t>Přesun hmot</t>
  </si>
  <si>
    <t>31</t>
  </si>
  <si>
    <t>998276101</t>
  </si>
  <si>
    <t>Přesun hmot pro trubní vedení z trub z plastických hmot otevřený výkop</t>
  </si>
  <si>
    <t>1451313070</t>
  </si>
  <si>
    <t>Přesun hmot pro trubní vedení hloubené z trub z plastických hmot nebo sklolaminátových pro vodovody nebo kanalizace v otevřeném výkopu dopravní vzdálenost do 15 m</t>
  </si>
  <si>
    <t>PSV</t>
  </si>
  <si>
    <t>Práce a dodávky PSV</t>
  </si>
  <si>
    <t>713</t>
  </si>
  <si>
    <t>Izolace tepelné</t>
  </si>
  <si>
    <t>32</t>
  </si>
  <si>
    <t>713411121</t>
  </si>
  <si>
    <t>Montáž izolace tepelné potrubí pásy nebo rohožemi s Al fólií staženými drátem 1x</t>
  </si>
  <si>
    <t>631768354</t>
  </si>
  <si>
    <t>Montáž izolace tepelné potrubí a ohybů pásy nebo rohožemi s povrchovou úpravou hliníkovou fólií připevněnými ocelovým drátem potrubí jednovrstvá</t>
  </si>
  <si>
    <t>"D20" 134,00*3,14*0,04</t>
  </si>
  <si>
    <t>"D25" 188,00*3,14*0,09</t>
  </si>
  <si>
    <t>"D32" 220,00*3,14*0,10</t>
  </si>
  <si>
    <t>"D40" 306,00*3,14*0,10</t>
  </si>
  <si>
    <t>"D50" 66,00*3,14*0,13</t>
  </si>
  <si>
    <t>"D75" 407,00*3,14*0,16</t>
  </si>
  <si>
    <t>"D90" 95,00*3,14*0,19</t>
  </si>
  <si>
    <t>"D110" 451,00*3,14*0,21</t>
  </si>
  <si>
    <t>"D125" 74,00*3,14*0,23</t>
  </si>
  <si>
    <t>33</t>
  </si>
  <si>
    <t>63151671020</t>
  </si>
  <si>
    <t>rohož izolační lamelová s jednostrannou Al fólií 55 kg/m3 tl.20 mm</t>
  </si>
  <si>
    <t>-1002108785</t>
  </si>
  <si>
    <t>"D20" 134,00*3,14*0,04*1,10</t>
  </si>
  <si>
    <t>34</t>
  </si>
  <si>
    <t>63151671030</t>
  </si>
  <si>
    <t>rohož izolační lamelová s jednostrannou Al fólií 55 kg/m3 tl.30 mm</t>
  </si>
  <si>
    <t>627530438</t>
  </si>
  <si>
    <t>"D25" 188,00*3,14*0,09*1,10</t>
  </si>
  <si>
    <t>"D32" 220,00*3,14*0,10*1,10</t>
  </si>
  <si>
    <t>"D40" 306,00*3,14*0,10*1,10</t>
  </si>
  <si>
    <t>35</t>
  </si>
  <si>
    <t>631516710</t>
  </si>
  <si>
    <t>rohož izolační lamelová s jednostrannou Al fólií 55 kg/m3 tl.40 mm</t>
  </si>
  <si>
    <t>1195613536</t>
  </si>
  <si>
    <t>"D50" 66,00*3,14*0,13*1,10</t>
  </si>
  <si>
    <t>"D75" 407,00*3,14*0,16*1,10</t>
  </si>
  <si>
    <t>36</t>
  </si>
  <si>
    <t>63151671050</t>
  </si>
  <si>
    <t>rohož izolační lamelová s jednostrannou Al fólií 55 kg/m3 tl.50 mm</t>
  </si>
  <si>
    <t>356642380</t>
  </si>
  <si>
    <t>"D90" 95,00*3,14*0,19*1,10</t>
  </si>
  <si>
    <t>"D110" 451,00*3,14*0,21*1,10</t>
  </si>
  <si>
    <t>"D125" 74,00*3,14*0,23*1,10</t>
  </si>
  <si>
    <t>37</t>
  </si>
  <si>
    <t>722181241</t>
  </si>
  <si>
    <t>Ochrana vodovodního potrubí přilepenými termoizolačními trubicemi z PE tl do 20 mm DN do 22 mm</t>
  </si>
  <si>
    <t>1994022717</t>
  </si>
  <si>
    <t>Ochrana potrubí termoizolačními trubicemi z pěnového polyetylenu PE přilepenými v příčných a podélných spojích, tloušťky izolace přes 13 do 20 mm, vnitřního průměru izolace DN do 22 mm</t>
  </si>
  <si>
    <t>"20x2,8" 271,00</t>
  </si>
  <si>
    <t>38</t>
  </si>
  <si>
    <t>722181242</t>
  </si>
  <si>
    <t>Ochrana vodovodního potrubí přilepenými termoizolačními trubicemi z PE tl do 20 mm DN do 45 mm</t>
  </si>
  <si>
    <t>1579753621</t>
  </si>
  <si>
    <t>Ochrana potrubí termoizolačními trubicemi z pěnového polyetylenu PE přilepenými v příčných a podélných spojích, tloušťky izolace přes 13 do 20 mm, vnitřního průměru izolace DN přes 22 do 45 mm</t>
  </si>
  <si>
    <t>"25x3,5" 98,00</t>
  </si>
  <si>
    <t>"32x4,4" 38,00</t>
  </si>
  <si>
    <t>39</t>
  </si>
  <si>
    <t>998713203</t>
  </si>
  <si>
    <t>Přesun hmot procentní pro izolace tepelné v objektech v do 24 m</t>
  </si>
  <si>
    <t>%</t>
  </si>
  <si>
    <t>1423189484</t>
  </si>
  <si>
    <t>Přesun hmot pro izolace tepelné stanovený procentní sazbou (%) z ceny vodorovná dopravní vzdálenost do 50 m v objektech výšky přes 12 do 24 m</t>
  </si>
  <si>
    <t>722</t>
  </si>
  <si>
    <t>Zdravotechnika - vnitřní vodovod</t>
  </si>
  <si>
    <t>40</t>
  </si>
  <si>
    <t>722-01a</t>
  </si>
  <si>
    <t>Průzkum a ověření stávajících tras a hloubek vodovodu</t>
  </si>
  <si>
    <t>hod</t>
  </si>
  <si>
    <t>651388635</t>
  </si>
  <si>
    <t>Průzkum a ověření stávajících tras a hloubek kanalizace</t>
  </si>
  <si>
    <t>41</t>
  </si>
  <si>
    <t>722176111</t>
  </si>
  <si>
    <t>Montáž potrubí plastové spojované svary polyfuzně do D 16 mm</t>
  </si>
  <si>
    <t>-653732639</t>
  </si>
  <si>
    <t>Montáž potrubí z plastových trub svařovaných polyfuzně D do 16 mm</t>
  </si>
  <si>
    <t>42</t>
  </si>
  <si>
    <t>286151310</t>
  </si>
  <si>
    <t>potrubí třívrstvé 20x2,8mm z polypropylenu PP-RCT s čedičovým vláknem , vč.tvarovek, vč.dodávky a montáže uchycení</t>
  </si>
  <si>
    <t>-538900791</t>
  </si>
  <si>
    <t>43</t>
  </si>
  <si>
    <t>722176113</t>
  </si>
  <si>
    <t>Montáž potrubí plastové spojované svary polyfuzně do D 25 mm</t>
  </si>
  <si>
    <t>-824761858</t>
  </si>
  <si>
    <t>Montáž potrubí z plastových trub svařovaných polyfuzně D přes 20 do 25 mm</t>
  </si>
  <si>
    <t>44</t>
  </si>
  <si>
    <t>286151311</t>
  </si>
  <si>
    <t>potrubí třívrstvé 25x3,5mm z polypropylenu PP-RCT s čedičovým vláknem , vč.tvarovek, vč.dodávky a montáže uchycení</t>
  </si>
  <si>
    <t>-1937002222</t>
  </si>
  <si>
    <t>45</t>
  </si>
  <si>
    <t>722176114</t>
  </si>
  <si>
    <t>Montáž potrubí plastové spojované svary polyfuzně do D 32 mm</t>
  </si>
  <si>
    <t>-1762869571</t>
  </si>
  <si>
    <t>Montáž potrubí z plastových trub svařovaných polyfuzně D přes 25 do 32 mm</t>
  </si>
  <si>
    <t>46</t>
  </si>
  <si>
    <t>286151312</t>
  </si>
  <si>
    <t>potrubí třívrstvé 32x4,4mm z polypropylenu PP-RCT s čedičovým vláknem , vč.tvarovek, vč.dodávky a montáže uchycení</t>
  </si>
  <si>
    <t>-904658802</t>
  </si>
  <si>
    <t>47</t>
  </si>
  <si>
    <t>722176115</t>
  </si>
  <si>
    <t>Montáž potrubí plastové spojované svary polyfuzně do D 40 mm</t>
  </si>
  <si>
    <t>1921451463</t>
  </si>
  <si>
    <t>Montáž potrubí z plastových trub svařovaných polyfuzně D přes 32 do 40 mm</t>
  </si>
  <si>
    <t>48</t>
  </si>
  <si>
    <t>286151413</t>
  </si>
  <si>
    <t>potrubí třívrstvé 40x5,5mm z polypropylenu PP-RCT s čedičovým vláknem , vč.tvarovek, vč.dodávky a montáže uchycení</t>
  </si>
  <si>
    <t>-223681305</t>
  </si>
  <si>
    <t>49</t>
  </si>
  <si>
    <t>722176116</t>
  </si>
  <si>
    <t>Montáž potrubí plastové spojované svary polyfuzně do D 50 mm</t>
  </si>
  <si>
    <t>-795588363</t>
  </si>
  <si>
    <t>Montáž potrubí z plastových trub svařovaných polyfuzně D přes 40 do 50 mm</t>
  </si>
  <si>
    <t>50</t>
  </si>
  <si>
    <t>286151414</t>
  </si>
  <si>
    <t>potrubí třívrstvé 50x6,9mm z polypropylenu PP-RCT s čedičovým vláknem , vč.tvarovek, vč.dodávky a montáže uchycení</t>
  </si>
  <si>
    <t>1785895532</t>
  </si>
  <si>
    <t>51</t>
  </si>
  <si>
    <t>722176117</t>
  </si>
  <si>
    <t>Montáž potrubí plastové spojované svary polyfuzně do D 63 mm</t>
  </si>
  <si>
    <t>-291695359</t>
  </si>
  <si>
    <t>Montáž potrubí z plastových trub svařovaných polyfuzně D přes 50 do 63 mm</t>
  </si>
  <si>
    <t>52</t>
  </si>
  <si>
    <t>286151415</t>
  </si>
  <si>
    <t>potrubí třívrstvé 63x8,6mm z polypropylenu PP-RCT s čedičovým vláknem , vč.tvarovek, vč.dodávky a montáže uchycení</t>
  </si>
  <si>
    <t>1911162129</t>
  </si>
  <si>
    <t>53</t>
  </si>
  <si>
    <t>722176118</t>
  </si>
  <si>
    <t>Montáž potrubí plastové spojované svary polyfuzně do D 75 mm</t>
  </si>
  <si>
    <t>365384040</t>
  </si>
  <si>
    <t>Montáž potrubí z plastových trub svařovaných polyfuzně D přes 63 do 75 mm</t>
  </si>
  <si>
    <t>54</t>
  </si>
  <si>
    <t>286151416</t>
  </si>
  <si>
    <t>potrubí třívrstvé 75x8,4mm z polypropylenu PP-RCT s čedičovým vláknem , vč.tvarovek, vč.dodávky a montáže uchycení</t>
  </si>
  <si>
    <t>-447097049</t>
  </si>
  <si>
    <t>55</t>
  </si>
  <si>
    <t>722176119</t>
  </si>
  <si>
    <t>Montáž potrubí plastové spojované svary polyfuzně do D 90 mm</t>
  </si>
  <si>
    <t>421089933</t>
  </si>
  <si>
    <t>Montáž potrubí z plastových trub svařovaných polyfuzně D přes 75 do 90 mm</t>
  </si>
  <si>
    <t>56</t>
  </si>
  <si>
    <t>286151417</t>
  </si>
  <si>
    <t>potrubí třívrstvé 90x10,1mm z polypropylenu PP-RCT s čedičovým vláknem , vč.tvarovek, vč.dodávky a montáže uchycení</t>
  </si>
  <si>
    <t>-837384969</t>
  </si>
  <si>
    <t>57</t>
  </si>
  <si>
    <t>722176120</t>
  </si>
  <si>
    <t>Montáž potrubí plastové spojované svary polyfuzně do D 110 mm</t>
  </si>
  <si>
    <t>1095699872</t>
  </si>
  <si>
    <t>Montáž potrubí z plastových trub svařovaných polyfuzně D přes 90 do 110 mm</t>
  </si>
  <si>
    <t>58</t>
  </si>
  <si>
    <t>286151418</t>
  </si>
  <si>
    <t>potrubí třívrstvé 110x12,3mm z polypropylenu PP-RCT s čedičovým vláknem , vč.tvarovek, vč.dodávky a montáže uchycení</t>
  </si>
  <si>
    <t>-889286879</t>
  </si>
  <si>
    <t>59</t>
  </si>
  <si>
    <t>722176120.01</t>
  </si>
  <si>
    <t>Montáž potrubí plastové spojované svary polyfuzně do D 125 mm</t>
  </si>
  <si>
    <t>-191547467</t>
  </si>
  <si>
    <t>Montáž potrubí z plastových trub svařovaných polyfuzně D  do 125 mm</t>
  </si>
  <si>
    <t>60</t>
  </si>
  <si>
    <t>286151419</t>
  </si>
  <si>
    <t>potrubí třívrstvé 125x14,0mm z polypropylenu PP-RCT s čedičovým vláknem , vč.tvarovek, vč.dodávky a montáže uchycení</t>
  </si>
  <si>
    <t>-2037468694</t>
  </si>
  <si>
    <t>61</t>
  </si>
  <si>
    <t>722140102.01</t>
  </si>
  <si>
    <t>Potrubí vodovodní ocelové nerezové DN 15 (dodávka+montáž)</t>
  </si>
  <si>
    <t>-407356517</t>
  </si>
  <si>
    <t>62</t>
  </si>
  <si>
    <t>722140103.01</t>
  </si>
  <si>
    <t>Potrubí vodovodní ocelové nerezové DN 20 (dodávka+montáž)</t>
  </si>
  <si>
    <t>1079869315</t>
  </si>
  <si>
    <t>63</t>
  </si>
  <si>
    <t>722140104.01</t>
  </si>
  <si>
    <t>Potrubí vodovodní ocelové nerezové DN 25 (dodávka+montáž)</t>
  </si>
  <si>
    <t>1146795016</t>
  </si>
  <si>
    <t>64</t>
  </si>
  <si>
    <t>722140105.01</t>
  </si>
  <si>
    <t>Potrubí vodovodní ocelové nerezové DN 32 (dodávka+montáž)</t>
  </si>
  <si>
    <t>-1412466517</t>
  </si>
  <si>
    <t>65</t>
  </si>
  <si>
    <t>722140106.01</t>
  </si>
  <si>
    <t>Potrubí vodovodní ocelové nerezové DN 40 (dodávka+montáž)</t>
  </si>
  <si>
    <t>-1616697630</t>
  </si>
  <si>
    <t>66</t>
  </si>
  <si>
    <t>722140107.01</t>
  </si>
  <si>
    <t>Potrubí vodovodní ocelové nerezové DN 50 (dodávka+montáž)</t>
  </si>
  <si>
    <t>2042534101</t>
  </si>
  <si>
    <t>67</t>
  </si>
  <si>
    <t>722140108.01</t>
  </si>
  <si>
    <t>Potrubí vodovodní ocelové nerezové DN 65 (dodávka+montáž)</t>
  </si>
  <si>
    <t>-399953294</t>
  </si>
  <si>
    <t>68</t>
  </si>
  <si>
    <t>722140109.01</t>
  </si>
  <si>
    <t>Potrubí vodovodní ocelové nerezové DN 80 (dodávka+montáž)</t>
  </si>
  <si>
    <t>627374704</t>
  </si>
  <si>
    <t>69</t>
  </si>
  <si>
    <t>722140110.01</t>
  </si>
  <si>
    <t>Potrubí vodovodní ocelové nerezové DN 100 (dodávka+montáž)</t>
  </si>
  <si>
    <t>1844585264</t>
  </si>
  <si>
    <t>70</t>
  </si>
  <si>
    <t>722131932</t>
  </si>
  <si>
    <t>Potrubí pozinkované závitové propojení potrubí DN 20</t>
  </si>
  <si>
    <t>772559387</t>
  </si>
  <si>
    <t>Opravy vodovodního potrubí z ocelových trubek pozinkovaných závitových propojení dosavadního potrubí DN 20</t>
  </si>
  <si>
    <t>71</t>
  </si>
  <si>
    <t>722131933</t>
  </si>
  <si>
    <t>Potrubí pozinkované závitové propojení potrubí DN 25</t>
  </si>
  <si>
    <t>680748940</t>
  </si>
  <si>
    <t>Opravy vodovodního potrubí z ocelových trubek pozinkovaných závitových propojení dosavadního potrubí DN 25</t>
  </si>
  <si>
    <t>72</t>
  </si>
  <si>
    <t>722131934</t>
  </si>
  <si>
    <t>Potrubí pozinkované závitové propojení potrubí DN 32</t>
  </si>
  <si>
    <t>-1902132400</t>
  </si>
  <si>
    <t>Opravy vodovodního potrubí z ocelových trubek pozinkovaných závitových propojení dosavadního potrubí DN 32</t>
  </si>
  <si>
    <t>73</t>
  </si>
  <si>
    <t>722131936</t>
  </si>
  <si>
    <t>Potrubí pozinkované závitové propojení potrubí DN 50</t>
  </si>
  <si>
    <t>88170351</t>
  </si>
  <si>
    <t>Opravy vodovodního potrubí z ocelových trubek pozinkovaných závitových propojení dosavadního potrubí DN 50</t>
  </si>
  <si>
    <t>74</t>
  </si>
  <si>
    <t>722131937</t>
  </si>
  <si>
    <t>Potrubí pozinkované závitové propojení potrubí DN 65</t>
  </si>
  <si>
    <t>419211821</t>
  </si>
  <si>
    <t>Opravy vodovodního potrubí z ocelových trubek pozinkovaných závitových propojení dosavadního potrubí DN 65</t>
  </si>
  <si>
    <t>75</t>
  </si>
  <si>
    <t>722131938</t>
  </si>
  <si>
    <t>Potrubí pozinkované závitové propojení potrubí DN 80</t>
  </si>
  <si>
    <t>-728392895</t>
  </si>
  <si>
    <t>Opravy vodovodního potrubí z ocelových trubek pozinkovaných závitových propojení dosavadního potrubí DN 80</t>
  </si>
  <si>
    <t>76</t>
  </si>
  <si>
    <t>722190401</t>
  </si>
  <si>
    <t>Vyvedení a upevnění výpustku do DN 25</t>
  </si>
  <si>
    <t>1579586520</t>
  </si>
  <si>
    <t>Zřízení přípojek na potrubí vyvedení a upevnění výpustek do DN 25</t>
  </si>
  <si>
    <t>77</t>
  </si>
  <si>
    <t>722211214</t>
  </si>
  <si>
    <t>Šoupátko přírubové třmenové DN 80 PN 10 do 200°C těsnící sedlo mosaz/mosaz</t>
  </si>
  <si>
    <t>soubor</t>
  </si>
  <si>
    <t>-2046567810</t>
  </si>
  <si>
    <t>Armatury přírubové šoupátka třmenová s ručním kolem těsnící sedla mosaz/mosaz PN 10 do 200 st.C [HAK 503] DN 80</t>
  </si>
  <si>
    <t>78</t>
  </si>
  <si>
    <t>722211215</t>
  </si>
  <si>
    <t>Šoupátko přírubové třmenové DN 100 PN 10 do 200°C těsnící sedlo mosaz/mosaz</t>
  </si>
  <si>
    <t>-1206056600</t>
  </si>
  <si>
    <t>Armatury přírubové šoupátka třmenová s ručním kolem těsnící sedla mosaz/mosaz PN 10 do 200 st.C [HAK 503] DN 100</t>
  </si>
  <si>
    <t>79</t>
  </si>
  <si>
    <t>722211216</t>
  </si>
  <si>
    <t>Šoupátko přírubové třmenové DN 125 PN 10 do 200°C těsnící sedlo mosaz/mosaz</t>
  </si>
  <si>
    <t>1669224843</t>
  </si>
  <si>
    <t>Armatury přírubové šoupátka třmenová s ručním kolem těsnící sedla mosaz/mosaz PN 10 do 200 st.C [HAK 503] DN 125</t>
  </si>
  <si>
    <t>80</t>
  </si>
  <si>
    <t>722211217</t>
  </si>
  <si>
    <t>Šoupátko přírubové třmenové DN 150 PN 10 do 200°C těsnící sedlo mosaz/mosaz</t>
  </si>
  <si>
    <t>969185593</t>
  </si>
  <si>
    <t>Armatury přírubové šoupátka třmenová s ručním kolem těsnící sedla mosaz/mosaz PN 10 do 200 st.C [HAK 503] DN 150</t>
  </si>
  <si>
    <t>81</t>
  </si>
  <si>
    <t>722213112</t>
  </si>
  <si>
    <t>Klapka přírubová zpětná DN 50 PN 16 do 200°C samočinná</t>
  </si>
  <si>
    <t>-1791700380</t>
  </si>
  <si>
    <t>Armatury přírubové zpětné klapky samočinné PN 16 do 200 st.C [L 10 117 616] DN 50</t>
  </si>
  <si>
    <t>82</t>
  </si>
  <si>
    <t>722213113</t>
  </si>
  <si>
    <t>Klapka přírubová zpětná DN 65 PN 16 do 200°C samočinná</t>
  </si>
  <si>
    <t>992210127</t>
  </si>
  <si>
    <t>Armatury přírubové zpětné klapky samočinné PN 16 do 200 st.C [L 10 117 616] DN 65</t>
  </si>
  <si>
    <t>83</t>
  </si>
  <si>
    <t>722213114</t>
  </si>
  <si>
    <t>Klapka přírubová zpětná DN 80 PN 16 do 200°C samočinná</t>
  </si>
  <si>
    <t>-2110563101</t>
  </si>
  <si>
    <t>Armatury přírubové zpětné klapky samočinné PN 16 do 200 st.C [L 10 117 616] DN 80</t>
  </si>
  <si>
    <t>84</t>
  </si>
  <si>
    <t>722213115</t>
  </si>
  <si>
    <t>Klapka přírubová zpětná DN 100 PN 16 do 200°C samočinná</t>
  </si>
  <si>
    <t>1939733578</t>
  </si>
  <si>
    <t>Armatury přírubové zpětné klapky samočinné PN 16 do 200 st.C [L 10 117 616] DN 100</t>
  </si>
  <si>
    <t>85</t>
  </si>
  <si>
    <t>722212440</t>
  </si>
  <si>
    <t>Orientační štítky na zeď</t>
  </si>
  <si>
    <t>1628986384</t>
  </si>
  <si>
    <t>Armatury přírubové šoupátka orientační štítky na zeď</t>
  </si>
  <si>
    <t>86</t>
  </si>
  <si>
    <t>722-01</t>
  </si>
  <si>
    <t>Regulátor výstupního tlaku na vodu DN 100 výstupní tlak 0,5 MPa (dodávka+montáž)</t>
  </si>
  <si>
    <t>47766559</t>
  </si>
  <si>
    <t>87</t>
  </si>
  <si>
    <t>722-02</t>
  </si>
  <si>
    <t>Filtr s automatickým proplachem DN 100 (dodávka+montáž)</t>
  </si>
  <si>
    <t>1678653429</t>
  </si>
  <si>
    <t>88</t>
  </si>
  <si>
    <t>722-03</t>
  </si>
  <si>
    <t>Vodoměr Q 2,5 m3/h  do 30°C s impulsním výstupem (dodávka+montáž)</t>
  </si>
  <si>
    <t>-161015965</t>
  </si>
  <si>
    <t>89</t>
  </si>
  <si>
    <t>722-04</t>
  </si>
  <si>
    <t>Vodoměr Q 6m3/h  do 30°C s impulsním výstupem (dodávka+montáž)</t>
  </si>
  <si>
    <t>1360397454</t>
  </si>
  <si>
    <t>90</t>
  </si>
  <si>
    <t>722-05</t>
  </si>
  <si>
    <t>Vodoměr Q 10 m3/h  do 30°C s impulsním výstupem (dodávka+montáž)</t>
  </si>
  <si>
    <t>1756654326</t>
  </si>
  <si>
    <t>91</t>
  </si>
  <si>
    <t>722-06</t>
  </si>
  <si>
    <t>Vodoměr Q 15 m3/h  do 30°C s impulsním výstupem (dodávka+montáž)</t>
  </si>
  <si>
    <t>-465639446</t>
  </si>
  <si>
    <t>92</t>
  </si>
  <si>
    <t>722-07</t>
  </si>
  <si>
    <t>Vodoměr Q 6 m3/h  do 100°C s impulsním výstupem (dodávka+montáž)</t>
  </si>
  <si>
    <t>822059544</t>
  </si>
  <si>
    <t>93</t>
  </si>
  <si>
    <t>722-08</t>
  </si>
  <si>
    <t>Vodoměr Q 10 m3/h  do 100°C s impulsním výstupem (dodávka+montáž)</t>
  </si>
  <si>
    <t>-1253305702</t>
  </si>
  <si>
    <t>94</t>
  </si>
  <si>
    <t>722-09</t>
  </si>
  <si>
    <t>Vodoměr Q 15 m3/h  do 100°C s impulsním výstupem (dodávka+montáž)</t>
  </si>
  <si>
    <t>-1172547043</t>
  </si>
  <si>
    <t>95</t>
  </si>
  <si>
    <t>722-10</t>
  </si>
  <si>
    <t>Vodoměr Q 25 m3/h  do 100°C s impulsním výstupem (dodávka+montáž)</t>
  </si>
  <si>
    <t>1521807235</t>
  </si>
  <si>
    <t>96</t>
  </si>
  <si>
    <t>722-11</t>
  </si>
  <si>
    <t>Vodoměr Q 40 m3/h  do 100°C s impulsním výstupem (dodávka+montáž)</t>
  </si>
  <si>
    <t>-1832850207</t>
  </si>
  <si>
    <t>97</t>
  </si>
  <si>
    <t>722-12</t>
  </si>
  <si>
    <t>Komunikační modul ree/Opto (dodávka+montáž)</t>
  </si>
  <si>
    <t>1364017185</t>
  </si>
  <si>
    <t>98</t>
  </si>
  <si>
    <t>722-13</t>
  </si>
  <si>
    <t>Komunikační modul PR6 (dodávka+montáž)</t>
  </si>
  <si>
    <t>474942916</t>
  </si>
  <si>
    <t>99</t>
  </si>
  <si>
    <t>722220111</t>
  </si>
  <si>
    <t>Nástěnka pro výtokový ventil G 1/2 s jedním závitem</t>
  </si>
  <si>
    <t>-1661873093</t>
  </si>
  <si>
    <t>Armatury s jedním závitem nástěnky pro výtokový ventil G 1/2</t>
  </si>
  <si>
    <t>100</t>
  </si>
  <si>
    <t>722231075</t>
  </si>
  <si>
    <t>Ventil zpětný G 5/4 PN 10 do 110°C se dvěma závity</t>
  </si>
  <si>
    <t>-2051550441</t>
  </si>
  <si>
    <t>Armatury se dvěma závity ventily zpětné mosazné PN 10 do 110 st.C [R 60] G 5/4</t>
  </si>
  <si>
    <t>101</t>
  </si>
  <si>
    <t>722231076</t>
  </si>
  <si>
    <t>Ventil zpětný G 6/4 PN 10 do 110°C se dvěma závity</t>
  </si>
  <si>
    <t>-1072396079</t>
  </si>
  <si>
    <t>Armatury se dvěma závity ventily zpětné mosazné PN 10 do 110 st.C [R 60] G 6/4</t>
  </si>
  <si>
    <t>102</t>
  </si>
  <si>
    <t>722232122</t>
  </si>
  <si>
    <t>Kohout kulový přímý G 1/2 PN 42 do 185°C plnoprůtokový s koulí vnitřní závit</t>
  </si>
  <si>
    <t>266868850</t>
  </si>
  <si>
    <t>Armatury se dvěma závity kulové kohouty PN 42 do 185  st.C plnoprůtokové vnitřní závit G 1/2</t>
  </si>
  <si>
    <t>103</t>
  </si>
  <si>
    <t>722232123</t>
  </si>
  <si>
    <t>Kohout kulový přímý G 3/4 PN 42 do 185°C plnoprůtokový s koulí vnitřní závit</t>
  </si>
  <si>
    <t>1397388326</t>
  </si>
  <si>
    <t>Armatury se dvěma závity kulové kohouty PN 42 do 185  st.C plnoprůtokové vnitřní závit G 3/4</t>
  </si>
  <si>
    <t>104</t>
  </si>
  <si>
    <t>722232124</t>
  </si>
  <si>
    <t>Kohout kulový přímý G 1 PN 42 do 185°C plnoprůtokový s koulí vnitřní závit</t>
  </si>
  <si>
    <t>-429745234</t>
  </si>
  <si>
    <t>Armatury se dvěma závity kulové kohouty PN 42 do 185  st.C plnoprůtokové vnitřní závit G 1</t>
  </si>
  <si>
    <t>105</t>
  </si>
  <si>
    <t>722232125</t>
  </si>
  <si>
    <t>Kohout kulový přímý G 5/4 PN 42 do 185°C plnoprůtokový s koulí vnitřní závit</t>
  </si>
  <si>
    <t>176282932</t>
  </si>
  <si>
    <t>Armatury se dvěma závity kulové kohouty PN 42 do 185  st.C plnoprůtokové vnitřní závit G 5/4</t>
  </si>
  <si>
    <t>106</t>
  </si>
  <si>
    <t>722232126</t>
  </si>
  <si>
    <t>Kohout kulový přímý G 6/4 PN 42 do 185°C plnoprůtokový s koulí vnitřní závit</t>
  </si>
  <si>
    <t>301713110</t>
  </si>
  <si>
    <t>Armatury se dvěma závity kulové kohouty PN 42 do 185  st.C plnoprůtokové vnitřní závit G 6/4</t>
  </si>
  <si>
    <t>107</t>
  </si>
  <si>
    <t>722232127</t>
  </si>
  <si>
    <t>Kohout kulový přímý G 2 PN 42 do 185°C plnoprůtokový s koulí vnitřní závit</t>
  </si>
  <si>
    <t>265995015</t>
  </si>
  <si>
    <t>Armatury se dvěma závity kulové kohouty PN 42 do 185  st.C plnoprůtokové vnitřní závit G 2</t>
  </si>
  <si>
    <t>108</t>
  </si>
  <si>
    <t>722232128</t>
  </si>
  <si>
    <t>Kohout kulový přímý G 2 1/2 PN 42 do 185°C plnoprůtokový s koulí vnitřní závit</t>
  </si>
  <si>
    <t>-505208669</t>
  </si>
  <si>
    <t>Armatury se dvěma závity kulové kohouty PN 42 do 185  st.C plnoprůtokové vnitřní závit G 2 1/2</t>
  </si>
  <si>
    <t>109</t>
  </si>
  <si>
    <t>722232129</t>
  </si>
  <si>
    <t>Kohout kulový přímý G 3 PN 42 do 185°C plnoprůtokový s koulí vnitřní závit</t>
  </si>
  <si>
    <t>-1565247033</t>
  </si>
  <si>
    <t>Armatury se dvěma závity kulové kohouty PN 42 do 185  st.C plnoprůtokové vnitřní závit G 3</t>
  </si>
  <si>
    <t>110</t>
  </si>
  <si>
    <t>722232130</t>
  </si>
  <si>
    <t>Kohout kulový přímý G 4 PN 42 do 185°C plnoprůtokový s koulí vnitřní závit</t>
  </si>
  <si>
    <t>1619330130</t>
  </si>
  <si>
    <t>Armatury se dvěma závity kulové kohouty PN 42 do 185  st.C plnoprůtokové vnitřní závit G 4</t>
  </si>
  <si>
    <t>111</t>
  </si>
  <si>
    <t>722239101</t>
  </si>
  <si>
    <t>Montáž armatur vodovodních se dvěma závity G 1/2</t>
  </si>
  <si>
    <t>2070866871</t>
  </si>
  <si>
    <t>Armatury se dvěma závity montáž vodovodních armatur se dvěma závity ostatních typů G 1/2</t>
  </si>
  <si>
    <t>112</t>
  </si>
  <si>
    <t>5512120</t>
  </si>
  <si>
    <t>automatický termostatický cirkulační regulační ventil DN 1/2"</t>
  </si>
  <si>
    <t>-1677572075</t>
  </si>
  <si>
    <t>113</t>
  </si>
  <si>
    <t>722239102</t>
  </si>
  <si>
    <t>Montáž armatur vodovodních se dvěma závity G 3/4</t>
  </si>
  <si>
    <t>285834341</t>
  </si>
  <si>
    <t>Armatury se dvěma závity montáž vodovodních armatur se dvěma závity ostatních typů G 3/4</t>
  </si>
  <si>
    <t>114</t>
  </si>
  <si>
    <t>5512122</t>
  </si>
  <si>
    <t>automatický termostatický cirkulační regulační ventil DN 3/4"</t>
  </si>
  <si>
    <t>-1678037707</t>
  </si>
  <si>
    <t>115</t>
  </si>
  <si>
    <t>722239103</t>
  </si>
  <si>
    <t>Montáž armatur vodovodních se dvěma závity G 1</t>
  </si>
  <si>
    <t>1738145391</t>
  </si>
  <si>
    <t>Armatury se dvěma závity montáž vodovodních armatur se dvěma závity ostatních typů G 1</t>
  </si>
  <si>
    <t>116</t>
  </si>
  <si>
    <t>5512121</t>
  </si>
  <si>
    <t>automatický termostatický cirkulační regulační ventil DN 1"</t>
  </si>
  <si>
    <t>-407014944</t>
  </si>
  <si>
    <t>117</t>
  </si>
  <si>
    <t>722254115.01</t>
  </si>
  <si>
    <t>Hydrantová skříň nerezová, systém d25 hadice 30m (dodávka+montáž)</t>
  </si>
  <si>
    <t>184532731</t>
  </si>
  <si>
    <t>118</t>
  </si>
  <si>
    <t>724399103</t>
  </si>
  <si>
    <t>Montáž úpravny TUV</t>
  </si>
  <si>
    <t>1508661882</t>
  </si>
  <si>
    <t>Montáž úpravny TUV typ 03</t>
  </si>
  <si>
    <t>119</t>
  </si>
  <si>
    <t>4363201</t>
  </si>
  <si>
    <t>Úpravna vody, výstupní tvrdost 5°dH, 12 m3/h</t>
  </si>
  <si>
    <t>-1449073872</t>
  </si>
  <si>
    <t>120</t>
  </si>
  <si>
    <t>725813112.01</t>
  </si>
  <si>
    <t>Pračkový ventil se zpětným a přivzdušňovacím ventilem DN 3/4" s připojením na hadici 1" (dodávka+montáž)</t>
  </si>
  <si>
    <t>137771202</t>
  </si>
  <si>
    <t>121</t>
  </si>
  <si>
    <t>725813112.02</t>
  </si>
  <si>
    <t>Pračkový ventil se zpětným a přivzdušňovacím ventilem DN 1/2" s připojením na hadici 3/4" (dodávka+montáž)</t>
  </si>
  <si>
    <t>-2057395467</t>
  </si>
  <si>
    <t>122</t>
  </si>
  <si>
    <t>722224115</t>
  </si>
  <si>
    <t>Kohout plnicí nebo vypouštěcí G 1/2 PN 10 s jedním závitem</t>
  </si>
  <si>
    <t>-855437963</t>
  </si>
  <si>
    <t>Armatury s jedním závitem kohouty plnicí a vypouštěcí PN 10 G 1/2</t>
  </si>
  <si>
    <t>123</t>
  </si>
  <si>
    <t>734134631.01</t>
  </si>
  <si>
    <t>Pojistný ventil 40, otevírací přelak 0,6 MPa (dodávka+montáž)</t>
  </si>
  <si>
    <t>-1238152850</t>
  </si>
  <si>
    <t>124</t>
  </si>
  <si>
    <t>734421101.01</t>
  </si>
  <si>
    <t>Tlakoměr 213.53, 0-16bar (dodávka+montáž)</t>
  </si>
  <si>
    <t>-21567003</t>
  </si>
  <si>
    <t>125</t>
  </si>
  <si>
    <t>734419111</t>
  </si>
  <si>
    <t>Montáž teploměrů s ochranným pouzdrem nebo pevným stonkem a jímkou</t>
  </si>
  <si>
    <t>704374315</t>
  </si>
  <si>
    <t>Teploměry technické montáž teploměrů s ochranným pouzdrem nebo s pevným stonkem a jímkou</t>
  </si>
  <si>
    <t>126</t>
  </si>
  <si>
    <t>3883271</t>
  </si>
  <si>
    <t>teploměr typ 52, 0-120°C</t>
  </si>
  <si>
    <t>728962602</t>
  </si>
  <si>
    <t>127</t>
  </si>
  <si>
    <t>722-15</t>
  </si>
  <si>
    <t>Cirkulační čerpadlo Q= 2 m3/h, H= 6 m (dodávka+montáž)</t>
  </si>
  <si>
    <t>1380248660</t>
  </si>
  <si>
    <t>128</t>
  </si>
  <si>
    <t>722290226</t>
  </si>
  <si>
    <t>Zkouška těsnosti vodovodního potrubí závitového do DN 50</t>
  </si>
  <si>
    <t>1374433114</t>
  </si>
  <si>
    <t>Zkoušky, proplach a desinfekce vodovodního potrubí zkoušky těsnosti vodovodního potrubí závitového do DN 50</t>
  </si>
  <si>
    <t>129</t>
  </si>
  <si>
    <t>722290229</t>
  </si>
  <si>
    <t>Zkouška těsnosti vodovodního potrubí závitového do DN 100</t>
  </si>
  <si>
    <t>2088575524</t>
  </si>
  <si>
    <t>Zkoušky, proplach a desinfekce vodovodního potrubí zkoušky těsnosti vodovodního potrubí závitového přes DN 50 do DN 100</t>
  </si>
  <si>
    <t>130</t>
  </si>
  <si>
    <t>722290234</t>
  </si>
  <si>
    <t>Proplach a dezinfekce vodovodního potrubí do DN 80</t>
  </si>
  <si>
    <t>-1930941455</t>
  </si>
  <si>
    <t>Zkoušky, proplach a desinfekce vodovodního potrubí proplach a desinfekce vodovodního potrubí do DN 80</t>
  </si>
  <si>
    <t>131</t>
  </si>
  <si>
    <t>722290237</t>
  </si>
  <si>
    <t>Proplach a dezinfekce vodovodního potrubí do DN 200</t>
  </si>
  <si>
    <t>1345558887</t>
  </si>
  <si>
    <t>Zkoušky, proplach a desinfekce vodovodního potrubí proplach a desinfekce vodovodního potrubí přes DN 80 do DN 200</t>
  </si>
  <si>
    <t>132</t>
  </si>
  <si>
    <t>722211813</t>
  </si>
  <si>
    <t>Demontáž armatur přírubových se dvěma přírubami do DN 80</t>
  </si>
  <si>
    <t>-1527446837</t>
  </si>
  <si>
    <t>Demontáž armatur přírubových se dvěma přírubami (vč. šoupátek se zemní soupravou) do DN 80</t>
  </si>
  <si>
    <t>133</t>
  </si>
  <si>
    <t>722211814</t>
  </si>
  <si>
    <t>Demontáž armatur přírubových se dvěma přírubami DN 100</t>
  </si>
  <si>
    <t>-1704818105</t>
  </si>
  <si>
    <t>Demontáž armatur přírubových se dvěma přírubami (vč. šoupátek se zemní soupravou) DN 100</t>
  </si>
  <si>
    <t>134</t>
  </si>
  <si>
    <t>722170807</t>
  </si>
  <si>
    <t>Demontáž rozvodů vody z plastů do D 110</t>
  </si>
  <si>
    <t>-173620963</t>
  </si>
  <si>
    <t>Demontáž rozvodů vody z plastů přes 50 do D 110 mm</t>
  </si>
  <si>
    <t>135</t>
  </si>
  <si>
    <t>HZS4301</t>
  </si>
  <si>
    <t>Rozbor pitné vody (krácený) dle vyhl. č. 252/2004 Sb</t>
  </si>
  <si>
    <t>512</t>
  </si>
  <si>
    <t>2043949130</t>
  </si>
  <si>
    <t>136</t>
  </si>
  <si>
    <t>998722203</t>
  </si>
  <si>
    <t>Přesun hmot procentní pro vnitřní vodovod v objektech v do 24 m</t>
  </si>
  <si>
    <t>-142551545</t>
  </si>
  <si>
    <t>Přesun hmot pro vnitřní vodovod stanovený procentní sazbou (%) z ceny vodorovná dopravní vzdálenost do 50 m v objektech výšky přes 12 do 24 m</t>
  </si>
  <si>
    <t>727</t>
  </si>
  <si>
    <t>Zdravotechnika - požární ochrana</t>
  </si>
  <si>
    <t>137</t>
  </si>
  <si>
    <t>727111573</t>
  </si>
  <si>
    <t>Požární ucpávky (tmel) pro DN75 (dodávka+montáž)</t>
  </si>
  <si>
    <t>732782724</t>
  </si>
  <si>
    <t>Požární ucpávky (tmel) pro DN75 (dodávka+montáž)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</si>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</sst>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5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5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46" t="s">
        <v>8</v>
      </c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13" t="s">
        <v>17</v>
      </c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  <c r="AL5" s="314"/>
      <c r="AM5" s="314"/>
      <c r="AN5" s="314"/>
      <c r="AO5" s="314"/>
      <c r="AP5" s="28"/>
      <c r="AQ5" s="30"/>
      <c r="BE5" s="311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15" t="s">
        <v>20</v>
      </c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28"/>
      <c r="AQ6" s="30"/>
      <c r="BE6" s="312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12"/>
      <c r="BS7" s="23" t="s">
        <v>24</v>
      </c>
    </row>
    <row r="8" spans="1:74" ht="14.45" customHeight="1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12"/>
      <c r="BS8" s="23" t="s">
        <v>24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12"/>
      <c r="BS9" s="23" t="s">
        <v>24</v>
      </c>
    </row>
    <row r="10" spans="1:74" ht="14.45" customHeight="1">
      <c r="B10" s="27"/>
      <c r="C10" s="28"/>
      <c r="D10" s="36" t="s">
        <v>29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30</v>
      </c>
      <c r="AL10" s="28"/>
      <c r="AM10" s="28"/>
      <c r="AN10" s="34" t="s">
        <v>5</v>
      </c>
      <c r="AO10" s="28"/>
      <c r="AP10" s="28"/>
      <c r="AQ10" s="30"/>
      <c r="BE10" s="312"/>
      <c r="BS10" s="23" t="s">
        <v>21</v>
      </c>
    </row>
    <row r="11" spans="1:74" ht="18.399999999999999" customHeight="1">
      <c r="B11" s="27"/>
      <c r="C11" s="28"/>
      <c r="D11" s="28"/>
      <c r="E11" s="34" t="s">
        <v>31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32</v>
      </c>
      <c r="AL11" s="28"/>
      <c r="AM11" s="28"/>
      <c r="AN11" s="34" t="s">
        <v>5</v>
      </c>
      <c r="AO11" s="28"/>
      <c r="AP11" s="28"/>
      <c r="AQ11" s="30"/>
      <c r="BE11" s="312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12"/>
      <c r="BS12" s="23" t="s">
        <v>21</v>
      </c>
    </row>
    <row r="13" spans="1:74" ht="14.45" customHeight="1">
      <c r="B13" s="27"/>
      <c r="C13" s="28"/>
      <c r="D13" s="36" t="s">
        <v>33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30</v>
      </c>
      <c r="AL13" s="28"/>
      <c r="AM13" s="28"/>
      <c r="AN13" s="38" t="s">
        <v>34</v>
      </c>
      <c r="AO13" s="28"/>
      <c r="AP13" s="28"/>
      <c r="AQ13" s="30"/>
      <c r="BE13" s="312"/>
      <c r="BS13" s="23" t="s">
        <v>21</v>
      </c>
    </row>
    <row r="14" spans="1:74">
      <c r="B14" s="27"/>
      <c r="C14" s="28"/>
      <c r="D14" s="28"/>
      <c r="E14" s="316" t="s">
        <v>34</v>
      </c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7"/>
      <c r="Z14" s="317"/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6" t="s">
        <v>32</v>
      </c>
      <c r="AL14" s="28"/>
      <c r="AM14" s="28"/>
      <c r="AN14" s="38" t="s">
        <v>34</v>
      </c>
      <c r="AO14" s="28"/>
      <c r="AP14" s="28"/>
      <c r="AQ14" s="30"/>
      <c r="BE14" s="312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12"/>
      <c r="BS15" s="23" t="s">
        <v>6</v>
      </c>
    </row>
    <row r="16" spans="1:74" ht="14.45" customHeight="1">
      <c r="B16" s="27"/>
      <c r="C16" s="28"/>
      <c r="D16" s="36" t="s">
        <v>35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30</v>
      </c>
      <c r="AL16" s="28"/>
      <c r="AM16" s="28"/>
      <c r="AN16" s="34" t="s">
        <v>5</v>
      </c>
      <c r="AO16" s="28"/>
      <c r="AP16" s="28"/>
      <c r="AQ16" s="30"/>
      <c r="BE16" s="312"/>
      <c r="BS16" s="23" t="s">
        <v>6</v>
      </c>
    </row>
    <row r="17" spans="2:71" ht="18.399999999999999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32</v>
      </c>
      <c r="AL17" s="28"/>
      <c r="AM17" s="28"/>
      <c r="AN17" s="34" t="s">
        <v>5</v>
      </c>
      <c r="AO17" s="28"/>
      <c r="AP17" s="28"/>
      <c r="AQ17" s="30"/>
      <c r="BE17" s="312"/>
      <c r="BS17" s="23" t="s">
        <v>37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12"/>
      <c r="BS18" s="23" t="s">
        <v>9</v>
      </c>
    </row>
    <row r="19" spans="2:71" ht="14.45" customHeight="1">
      <c r="B19" s="27"/>
      <c r="C19" s="28"/>
      <c r="D19" s="36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12"/>
      <c r="BS19" s="23" t="s">
        <v>9</v>
      </c>
    </row>
    <row r="20" spans="2:71" ht="48.75" customHeight="1">
      <c r="B20" s="27"/>
      <c r="C20" s="28"/>
      <c r="D20" s="28"/>
      <c r="E20" s="318" t="s">
        <v>39</v>
      </c>
      <c r="F20" s="318"/>
      <c r="G20" s="318"/>
      <c r="H20" s="318"/>
      <c r="I20" s="318"/>
      <c r="J20" s="318"/>
      <c r="K20" s="318"/>
      <c r="L20" s="318"/>
      <c r="M20" s="318"/>
      <c r="N20" s="318"/>
      <c r="O20" s="318"/>
      <c r="P20" s="318"/>
      <c r="Q20" s="318"/>
      <c r="R20" s="318"/>
      <c r="S20" s="318"/>
      <c r="T20" s="318"/>
      <c r="U20" s="318"/>
      <c r="V20" s="318"/>
      <c r="W20" s="318"/>
      <c r="X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8"/>
      <c r="AI20" s="318"/>
      <c r="AJ20" s="318"/>
      <c r="AK20" s="318"/>
      <c r="AL20" s="318"/>
      <c r="AM20" s="318"/>
      <c r="AN20" s="318"/>
      <c r="AO20" s="28"/>
      <c r="AP20" s="28"/>
      <c r="AQ20" s="30"/>
      <c r="BE20" s="312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12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12"/>
    </row>
    <row r="23" spans="2:71" s="1" customFormat="1" ht="25.9" customHeight="1">
      <c r="B23" s="40"/>
      <c r="C23" s="41"/>
      <c r="D23" s="42" t="s">
        <v>40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9">
        <f>ROUND(AG51,2)</f>
        <v>0</v>
      </c>
      <c r="AL23" s="320"/>
      <c r="AM23" s="320"/>
      <c r="AN23" s="320"/>
      <c r="AO23" s="320"/>
      <c r="AP23" s="41"/>
      <c r="AQ23" s="44"/>
      <c r="BE23" s="312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12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1" t="s">
        <v>41</v>
      </c>
      <c r="M25" s="321"/>
      <c r="N25" s="321"/>
      <c r="O25" s="321"/>
      <c r="P25" s="41"/>
      <c r="Q25" s="41"/>
      <c r="R25" s="41"/>
      <c r="S25" s="41"/>
      <c r="T25" s="41"/>
      <c r="U25" s="41"/>
      <c r="V25" s="41"/>
      <c r="W25" s="321" t="s">
        <v>42</v>
      </c>
      <c r="X25" s="321"/>
      <c r="Y25" s="321"/>
      <c r="Z25" s="321"/>
      <c r="AA25" s="321"/>
      <c r="AB25" s="321"/>
      <c r="AC25" s="321"/>
      <c r="AD25" s="321"/>
      <c r="AE25" s="321"/>
      <c r="AF25" s="41"/>
      <c r="AG25" s="41"/>
      <c r="AH25" s="41"/>
      <c r="AI25" s="41"/>
      <c r="AJ25" s="41"/>
      <c r="AK25" s="321" t="s">
        <v>43</v>
      </c>
      <c r="AL25" s="321"/>
      <c r="AM25" s="321"/>
      <c r="AN25" s="321"/>
      <c r="AO25" s="321"/>
      <c r="AP25" s="41"/>
      <c r="AQ25" s="44"/>
      <c r="BE25" s="312"/>
    </row>
    <row r="26" spans="2:71" s="2" customFormat="1" ht="14.45" customHeight="1">
      <c r="B26" s="46"/>
      <c r="C26" s="47"/>
      <c r="D26" s="48" t="s">
        <v>44</v>
      </c>
      <c r="E26" s="47"/>
      <c r="F26" s="48" t="s">
        <v>45</v>
      </c>
      <c r="G26" s="47"/>
      <c r="H26" s="47"/>
      <c r="I26" s="47"/>
      <c r="J26" s="47"/>
      <c r="K26" s="47"/>
      <c r="L26" s="322">
        <v>0.21</v>
      </c>
      <c r="M26" s="323"/>
      <c r="N26" s="323"/>
      <c r="O26" s="323"/>
      <c r="P26" s="47"/>
      <c r="Q26" s="47"/>
      <c r="R26" s="47"/>
      <c r="S26" s="47"/>
      <c r="T26" s="47"/>
      <c r="U26" s="47"/>
      <c r="V26" s="47"/>
      <c r="W26" s="324">
        <f>ROUND(AZ51,2)</f>
        <v>0</v>
      </c>
      <c r="X26" s="323"/>
      <c r="Y26" s="323"/>
      <c r="Z26" s="323"/>
      <c r="AA26" s="323"/>
      <c r="AB26" s="323"/>
      <c r="AC26" s="323"/>
      <c r="AD26" s="323"/>
      <c r="AE26" s="323"/>
      <c r="AF26" s="47"/>
      <c r="AG26" s="47"/>
      <c r="AH26" s="47"/>
      <c r="AI26" s="47"/>
      <c r="AJ26" s="47"/>
      <c r="AK26" s="324">
        <f>ROUND(AV51,2)</f>
        <v>0</v>
      </c>
      <c r="AL26" s="323"/>
      <c r="AM26" s="323"/>
      <c r="AN26" s="323"/>
      <c r="AO26" s="323"/>
      <c r="AP26" s="47"/>
      <c r="AQ26" s="49"/>
      <c r="BE26" s="312"/>
    </row>
    <row r="27" spans="2:71" s="2" customFormat="1" ht="14.45" customHeight="1">
      <c r="B27" s="46"/>
      <c r="C27" s="47"/>
      <c r="D27" s="47"/>
      <c r="E27" s="47"/>
      <c r="F27" s="48" t="s">
        <v>46</v>
      </c>
      <c r="G27" s="47"/>
      <c r="H27" s="47"/>
      <c r="I27" s="47"/>
      <c r="J27" s="47"/>
      <c r="K27" s="47"/>
      <c r="L27" s="322">
        <v>0.15</v>
      </c>
      <c r="M27" s="323"/>
      <c r="N27" s="323"/>
      <c r="O27" s="323"/>
      <c r="P27" s="47"/>
      <c r="Q27" s="47"/>
      <c r="R27" s="47"/>
      <c r="S27" s="47"/>
      <c r="T27" s="47"/>
      <c r="U27" s="47"/>
      <c r="V27" s="47"/>
      <c r="W27" s="324">
        <f>ROUND(BA51,2)</f>
        <v>0</v>
      </c>
      <c r="X27" s="323"/>
      <c r="Y27" s="323"/>
      <c r="Z27" s="323"/>
      <c r="AA27" s="323"/>
      <c r="AB27" s="323"/>
      <c r="AC27" s="323"/>
      <c r="AD27" s="323"/>
      <c r="AE27" s="323"/>
      <c r="AF27" s="47"/>
      <c r="AG27" s="47"/>
      <c r="AH27" s="47"/>
      <c r="AI27" s="47"/>
      <c r="AJ27" s="47"/>
      <c r="AK27" s="324">
        <f>ROUND(AW51,2)</f>
        <v>0</v>
      </c>
      <c r="AL27" s="323"/>
      <c r="AM27" s="323"/>
      <c r="AN27" s="323"/>
      <c r="AO27" s="323"/>
      <c r="AP27" s="47"/>
      <c r="AQ27" s="49"/>
      <c r="BE27" s="312"/>
    </row>
    <row r="28" spans="2:71" s="2" customFormat="1" ht="14.45" hidden="1" customHeight="1">
      <c r="B28" s="46"/>
      <c r="C28" s="47"/>
      <c r="D28" s="47"/>
      <c r="E28" s="47"/>
      <c r="F28" s="48" t="s">
        <v>47</v>
      </c>
      <c r="G28" s="47"/>
      <c r="H28" s="47"/>
      <c r="I28" s="47"/>
      <c r="J28" s="47"/>
      <c r="K28" s="47"/>
      <c r="L28" s="322">
        <v>0.21</v>
      </c>
      <c r="M28" s="323"/>
      <c r="N28" s="323"/>
      <c r="O28" s="323"/>
      <c r="P28" s="47"/>
      <c r="Q28" s="47"/>
      <c r="R28" s="47"/>
      <c r="S28" s="47"/>
      <c r="T28" s="47"/>
      <c r="U28" s="47"/>
      <c r="V28" s="47"/>
      <c r="W28" s="324">
        <f>ROUND(BB51,2)</f>
        <v>0</v>
      </c>
      <c r="X28" s="323"/>
      <c r="Y28" s="323"/>
      <c r="Z28" s="323"/>
      <c r="AA28" s="323"/>
      <c r="AB28" s="323"/>
      <c r="AC28" s="323"/>
      <c r="AD28" s="323"/>
      <c r="AE28" s="323"/>
      <c r="AF28" s="47"/>
      <c r="AG28" s="47"/>
      <c r="AH28" s="47"/>
      <c r="AI28" s="47"/>
      <c r="AJ28" s="47"/>
      <c r="AK28" s="324">
        <v>0</v>
      </c>
      <c r="AL28" s="323"/>
      <c r="AM28" s="323"/>
      <c r="AN28" s="323"/>
      <c r="AO28" s="323"/>
      <c r="AP28" s="47"/>
      <c r="AQ28" s="49"/>
      <c r="BE28" s="312"/>
    </row>
    <row r="29" spans="2:71" s="2" customFormat="1" ht="14.45" hidden="1" customHeight="1">
      <c r="B29" s="46"/>
      <c r="C29" s="47"/>
      <c r="D29" s="47"/>
      <c r="E29" s="47"/>
      <c r="F29" s="48" t="s">
        <v>48</v>
      </c>
      <c r="G29" s="47"/>
      <c r="H29" s="47"/>
      <c r="I29" s="47"/>
      <c r="J29" s="47"/>
      <c r="K29" s="47"/>
      <c r="L29" s="322">
        <v>0.15</v>
      </c>
      <c r="M29" s="323"/>
      <c r="N29" s="323"/>
      <c r="O29" s="323"/>
      <c r="P29" s="47"/>
      <c r="Q29" s="47"/>
      <c r="R29" s="47"/>
      <c r="S29" s="47"/>
      <c r="T29" s="47"/>
      <c r="U29" s="47"/>
      <c r="V29" s="47"/>
      <c r="W29" s="324">
        <f>ROUND(BC51,2)</f>
        <v>0</v>
      </c>
      <c r="X29" s="323"/>
      <c r="Y29" s="323"/>
      <c r="Z29" s="323"/>
      <c r="AA29" s="323"/>
      <c r="AB29" s="323"/>
      <c r="AC29" s="323"/>
      <c r="AD29" s="323"/>
      <c r="AE29" s="323"/>
      <c r="AF29" s="47"/>
      <c r="AG29" s="47"/>
      <c r="AH29" s="47"/>
      <c r="AI29" s="47"/>
      <c r="AJ29" s="47"/>
      <c r="AK29" s="324">
        <v>0</v>
      </c>
      <c r="AL29" s="323"/>
      <c r="AM29" s="323"/>
      <c r="AN29" s="323"/>
      <c r="AO29" s="323"/>
      <c r="AP29" s="47"/>
      <c r="AQ29" s="49"/>
      <c r="BE29" s="312"/>
    </row>
    <row r="30" spans="2:71" s="2" customFormat="1" ht="14.45" hidden="1" customHeight="1">
      <c r="B30" s="46"/>
      <c r="C30" s="47"/>
      <c r="D30" s="47"/>
      <c r="E30" s="47"/>
      <c r="F30" s="48" t="s">
        <v>49</v>
      </c>
      <c r="G30" s="47"/>
      <c r="H30" s="47"/>
      <c r="I30" s="47"/>
      <c r="J30" s="47"/>
      <c r="K30" s="47"/>
      <c r="L30" s="322">
        <v>0</v>
      </c>
      <c r="M30" s="323"/>
      <c r="N30" s="323"/>
      <c r="O30" s="323"/>
      <c r="P30" s="47"/>
      <c r="Q30" s="47"/>
      <c r="R30" s="47"/>
      <c r="S30" s="47"/>
      <c r="T30" s="47"/>
      <c r="U30" s="47"/>
      <c r="V30" s="47"/>
      <c r="W30" s="324">
        <f>ROUND(BD51,2)</f>
        <v>0</v>
      </c>
      <c r="X30" s="323"/>
      <c r="Y30" s="323"/>
      <c r="Z30" s="323"/>
      <c r="AA30" s="323"/>
      <c r="AB30" s="323"/>
      <c r="AC30" s="323"/>
      <c r="AD30" s="323"/>
      <c r="AE30" s="323"/>
      <c r="AF30" s="47"/>
      <c r="AG30" s="47"/>
      <c r="AH30" s="47"/>
      <c r="AI30" s="47"/>
      <c r="AJ30" s="47"/>
      <c r="AK30" s="324">
        <v>0</v>
      </c>
      <c r="AL30" s="323"/>
      <c r="AM30" s="323"/>
      <c r="AN30" s="323"/>
      <c r="AO30" s="323"/>
      <c r="AP30" s="47"/>
      <c r="AQ30" s="49"/>
      <c r="BE30" s="312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12"/>
    </row>
    <row r="32" spans="2:71" s="1" customFormat="1" ht="25.9" customHeight="1">
      <c r="B32" s="40"/>
      <c r="C32" s="50"/>
      <c r="D32" s="51" t="s">
        <v>50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51</v>
      </c>
      <c r="U32" s="52"/>
      <c r="V32" s="52"/>
      <c r="W32" s="52"/>
      <c r="X32" s="325" t="s">
        <v>52</v>
      </c>
      <c r="Y32" s="326"/>
      <c r="Z32" s="326"/>
      <c r="AA32" s="326"/>
      <c r="AB32" s="326"/>
      <c r="AC32" s="52"/>
      <c r="AD32" s="52"/>
      <c r="AE32" s="52"/>
      <c r="AF32" s="52"/>
      <c r="AG32" s="52"/>
      <c r="AH32" s="52"/>
      <c r="AI32" s="52"/>
      <c r="AJ32" s="52"/>
      <c r="AK32" s="327">
        <f>SUM(AK23:AK30)</f>
        <v>0</v>
      </c>
      <c r="AL32" s="326"/>
      <c r="AM32" s="326"/>
      <c r="AN32" s="326"/>
      <c r="AO32" s="328"/>
      <c r="AP32" s="50"/>
      <c r="AQ32" s="54"/>
      <c r="BE32" s="312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53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ZAP001c</v>
      </c>
      <c r="AR41" s="61"/>
    </row>
    <row r="42" spans="2:56" s="4" customFormat="1" ht="36.950000000000003" customHeight="1">
      <c r="B42" s="63"/>
      <c r="C42" s="64" t="s">
        <v>19</v>
      </c>
      <c r="L42" s="329" t="str">
        <f>K6</f>
        <v>AQUACENTRUM TEPLICE-DĚTSKÝ SVĚT - Zdravotechnika-vodovod</v>
      </c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25</v>
      </c>
      <c r="L44" s="65" t="str">
        <f>IF(K8="","",K8)</f>
        <v>Teplice</v>
      </c>
      <c r="AI44" s="62" t="s">
        <v>27</v>
      </c>
      <c r="AM44" s="331" t="str">
        <f>IF(AN8= "","",AN8)</f>
        <v>27. 2. 2017</v>
      </c>
      <c r="AN44" s="331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29</v>
      </c>
      <c r="L46" s="3" t="str">
        <f>IF(E11= "","",E11)</f>
        <v>AQUACENTRUM Teplice</v>
      </c>
      <c r="AI46" s="62" t="s">
        <v>35</v>
      </c>
      <c r="AM46" s="332" t="str">
        <f>IF(E17="","",E17)</f>
        <v>Iva Zápotocká</v>
      </c>
      <c r="AN46" s="332"/>
      <c r="AO46" s="332"/>
      <c r="AP46" s="332"/>
      <c r="AR46" s="40"/>
      <c r="AS46" s="333" t="s">
        <v>54</v>
      </c>
      <c r="AT46" s="334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33</v>
      </c>
      <c r="L47" s="3" t="str">
        <f>IF(E14= "Vyplň údaj","",E14)</f>
        <v/>
      </c>
      <c r="AR47" s="40"/>
      <c r="AS47" s="335"/>
      <c r="AT47" s="336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5"/>
      <c r="AT48" s="336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37" t="s">
        <v>55</v>
      </c>
      <c r="D49" s="338"/>
      <c r="E49" s="338"/>
      <c r="F49" s="338"/>
      <c r="G49" s="338"/>
      <c r="H49" s="70"/>
      <c r="I49" s="339" t="s">
        <v>56</v>
      </c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338"/>
      <c r="U49" s="338"/>
      <c r="V49" s="338"/>
      <c r="W49" s="338"/>
      <c r="X49" s="338"/>
      <c r="Y49" s="338"/>
      <c r="Z49" s="338"/>
      <c r="AA49" s="338"/>
      <c r="AB49" s="338"/>
      <c r="AC49" s="338"/>
      <c r="AD49" s="338"/>
      <c r="AE49" s="338"/>
      <c r="AF49" s="338"/>
      <c r="AG49" s="340" t="s">
        <v>57</v>
      </c>
      <c r="AH49" s="338"/>
      <c r="AI49" s="338"/>
      <c r="AJ49" s="338"/>
      <c r="AK49" s="338"/>
      <c r="AL49" s="338"/>
      <c r="AM49" s="338"/>
      <c r="AN49" s="339" t="s">
        <v>58</v>
      </c>
      <c r="AO49" s="338"/>
      <c r="AP49" s="338"/>
      <c r="AQ49" s="71" t="s">
        <v>59</v>
      </c>
      <c r="AR49" s="40"/>
      <c r="AS49" s="72" t="s">
        <v>60</v>
      </c>
      <c r="AT49" s="73" t="s">
        <v>61</v>
      </c>
      <c r="AU49" s="73" t="s">
        <v>62</v>
      </c>
      <c r="AV49" s="73" t="s">
        <v>63</v>
      </c>
      <c r="AW49" s="73" t="s">
        <v>64</v>
      </c>
      <c r="AX49" s="73" t="s">
        <v>65</v>
      </c>
      <c r="AY49" s="73" t="s">
        <v>66</v>
      </c>
      <c r="AZ49" s="73" t="s">
        <v>67</v>
      </c>
      <c r="BA49" s="73" t="s">
        <v>68</v>
      </c>
      <c r="BB49" s="73" t="s">
        <v>69</v>
      </c>
      <c r="BC49" s="73" t="s">
        <v>70</v>
      </c>
      <c r="BD49" s="74" t="s">
        <v>71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72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44">
        <f>ROUND(AG52,2)</f>
        <v>0</v>
      </c>
      <c r="AH51" s="344"/>
      <c r="AI51" s="344"/>
      <c r="AJ51" s="344"/>
      <c r="AK51" s="344"/>
      <c r="AL51" s="344"/>
      <c r="AM51" s="344"/>
      <c r="AN51" s="345">
        <f>SUM(AG51,AT51)</f>
        <v>0</v>
      </c>
      <c r="AO51" s="345"/>
      <c r="AP51" s="34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73</v>
      </c>
      <c r="BT51" s="64" t="s">
        <v>74</v>
      </c>
      <c r="BU51" s="83" t="s">
        <v>75</v>
      </c>
      <c r="BV51" s="64" t="s">
        <v>76</v>
      </c>
      <c r="BW51" s="64" t="s">
        <v>7</v>
      </c>
      <c r="BX51" s="64" t="s">
        <v>77</v>
      </c>
      <c r="CL51" s="64" t="s">
        <v>5</v>
      </c>
    </row>
    <row r="52" spans="1:91" s="5" customFormat="1" ht="22.5" customHeight="1">
      <c r="A52" s="84" t="s">
        <v>78</v>
      </c>
      <c r="B52" s="85"/>
      <c r="C52" s="86"/>
      <c r="D52" s="343" t="s">
        <v>79</v>
      </c>
      <c r="E52" s="343"/>
      <c r="F52" s="343"/>
      <c r="G52" s="343"/>
      <c r="H52" s="343"/>
      <c r="I52" s="87"/>
      <c r="J52" s="343" t="s">
        <v>80</v>
      </c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41">
        <f>'4 - Vodovod'!J27</f>
        <v>0</v>
      </c>
      <c r="AH52" s="342"/>
      <c r="AI52" s="342"/>
      <c r="AJ52" s="342"/>
      <c r="AK52" s="342"/>
      <c r="AL52" s="342"/>
      <c r="AM52" s="342"/>
      <c r="AN52" s="341">
        <f>SUM(AG52,AT52)</f>
        <v>0</v>
      </c>
      <c r="AO52" s="342"/>
      <c r="AP52" s="342"/>
      <c r="AQ52" s="88" t="s">
        <v>81</v>
      </c>
      <c r="AR52" s="85"/>
      <c r="AS52" s="89">
        <v>0</v>
      </c>
      <c r="AT52" s="90">
        <f>ROUND(SUM(AV52:AW52),2)</f>
        <v>0</v>
      </c>
      <c r="AU52" s="91">
        <f>'4 - Vodovod'!P86</f>
        <v>0</v>
      </c>
      <c r="AV52" s="90">
        <f>'4 - Vodovod'!J30</f>
        <v>0</v>
      </c>
      <c r="AW52" s="90">
        <f>'4 - Vodovod'!J31</f>
        <v>0</v>
      </c>
      <c r="AX52" s="90">
        <f>'4 - Vodovod'!J32</f>
        <v>0</v>
      </c>
      <c r="AY52" s="90">
        <f>'4 - Vodovod'!J33</f>
        <v>0</v>
      </c>
      <c r="AZ52" s="90">
        <f>'4 - Vodovod'!F30</f>
        <v>0</v>
      </c>
      <c r="BA52" s="90">
        <f>'4 - Vodovod'!F31</f>
        <v>0</v>
      </c>
      <c r="BB52" s="90">
        <f>'4 - Vodovod'!F32</f>
        <v>0</v>
      </c>
      <c r="BC52" s="90">
        <f>'4 - Vodovod'!F33</f>
        <v>0</v>
      </c>
      <c r="BD52" s="92">
        <f>'4 - Vodovod'!F34</f>
        <v>0</v>
      </c>
      <c r="BT52" s="93" t="s">
        <v>24</v>
      </c>
      <c r="BV52" s="93" t="s">
        <v>76</v>
      </c>
      <c r="BW52" s="93" t="s">
        <v>82</v>
      </c>
      <c r="BX52" s="93" t="s">
        <v>7</v>
      </c>
      <c r="CL52" s="93" t="s">
        <v>83</v>
      </c>
      <c r="CM52" s="93" t="s">
        <v>84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4 - Vodovod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41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85</v>
      </c>
      <c r="G1" s="355" t="s">
        <v>86</v>
      </c>
      <c r="H1" s="355"/>
      <c r="I1" s="98"/>
      <c r="J1" s="97" t="s">
        <v>87</v>
      </c>
      <c r="K1" s="96" t="s">
        <v>88</v>
      </c>
      <c r="L1" s="97" t="s">
        <v>89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6" t="s">
        <v>8</v>
      </c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82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90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22.5" customHeight="1">
      <c r="B7" s="27"/>
      <c r="C7" s="28"/>
      <c r="D7" s="28"/>
      <c r="E7" s="348" t="str">
        <f>'Rekapitulace stavby'!K6</f>
        <v>AQUACENTRUM TEPLICE-DĚTSKÝ SVĚT - Zdravotechnika-vodovod</v>
      </c>
      <c r="F7" s="349"/>
      <c r="G7" s="349"/>
      <c r="H7" s="349"/>
      <c r="I7" s="100"/>
      <c r="J7" s="28"/>
      <c r="K7" s="30"/>
    </row>
    <row r="8" spans="1:70" s="1" customFormat="1">
      <c r="B8" s="40"/>
      <c r="C8" s="41"/>
      <c r="D8" s="36" t="s">
        <v>91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50" t="s">
        <v>92</v>
      </c>
      <c r="F9" s="351"/>
      <c r="G9" s="351"/>
      <c r="H9" s="351"/>
      <c r="I9" s="101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83</v>
      </c>
      <c r="G11" s="41"/>
      <c r="H11" s="41"/>
      <c r="I11" s="102" t="s">
        <v>23</v>
      </c>
      <c r="J11" s="34" t="s">
        <v>93</v>
      </c>
      <c r="K11" s="44"/>
    </row>
    <row r="12" spans="1:70" s="1" customFormat="1" ht="14.45" customHeight="1">
      <c r="B12" s="40"/>
      <c r="C12" s="41"/>
      <c r="D12" s="36" t="s">
        <v>25</v>
      </c>
      <c r="E12" s="41"/>
      <c r="F12" s="34" t="s">
        <v>26</v>
      </c>
      <c r="G12" s="41"/>
      <c r="H12" s="41"/>
      <c r="I12" s="102" t="s">
        <v>27</v>
      </c>
      <c r="J12" s="103" t="str">
        <f>'Rekapitulace stavby'!AN8</f>
        <v>27. 2. 2017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29</v>
      </c>
      <c r="E14" s="41"/>
      <c r="F14" s="41"/>
      <c r="G14" s="41"/>
      <c r="H14" s="41"/>
      <c r="I14" s="102" t="s">
        <v>30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31</v>
      </c>
      <c r="F15" s="41"/>
      <c r="G15" s="41"/>
      <c r="H15" s="41"/>
      <c r="I15" s="102" t="s">
        <v>32</v>
      </c>
      <c r="J15" s="34" t="s">
        <v>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33</v>
      </c>
      <c r="E17" s="41"/>
      <c r="F17" s="41"/>
      <c r="G17" s="41"/>
      <c r="H17" s="41"/>
      <c r="I17" s="102" t="s">
        <v>30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32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35</v>
      </c>
      <c r="E20" s="41"/>
      <c r="F20" s="41"/>
      <c r="G20" s="41"/>
      <c r="H20" s="41"/>
      <c r="I20" s="102" t="s">
        <v>30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02" t="s">
        <v>32</v>
      </c>
      <c r="J21" s="34" t="s">
        <v>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38</v>
      </c>
      <c r="E23" s="41"/>
      <c r="F23" s="41"/>
      <c r="G23" s="41"/>
      <c r="H23" s="41"/>
      <c r="I23" s="101"/>
      <c r="J23" s="41"/>
      <c r="K23" s="44"/>
    </row>
    <row r="24" spans="2:11" s="6" customFormat="1" ht="48.75" customHeight="1">
      <c r="B24" s="104"/>
      <c r="C24" s="105"/>
      <c r="D24" s="105"/>
      <c r="E24" s="318" t="s">
        <v>39</v>
      </c>
      <c r="F24" s="318"/>
      <c r="G24" s="318"/>
      <c r="H24" s="318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40</v>
      </c>
      <c r="E27" s="41"/>
      <c r="F27" s="41"/>
      <c r="G27" s="41"/>
      <c r="H27" s="41"/>
      <c r="I27" s="101"/>
      <c r="J27" s="111">
        <f>ROUND(J86,2)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42</v>
      </c>
      <c r="G29" s="41"/>
      <c r="H29" s="41"/>
      <c r="I29" s="112" t="s">
        <v>41</v>
      </c>
      <c r="J29" s="45" t="s">
        <v>43</v>
      </c>
      <c r="K29" s="44"/>
    </row>
    <row r="30" spans="2:11" s="1" customFormat="1" ht="14.45" customHeight="1">
      <c r="B30" s="40"/>
      <c r="C30" s="41"/>
      <c r="D30" s="48" t="s">
        <v>44</v>
      </c>
      <c r="E30" s="48" t="s">
        <v>45</v>
      </c>
      <c r="F30" s="113">
        <f>ROUND(SUM(BE86:BE411), 2)</f>
        <v>0</v>
      </c>
      <c r="G30" s="41"/>
      <c r="H30" s="41"/>
      <c r="I30" s="114">
        <v>0.21</v>
      </c>
      <c r="J30" s="113">
        <f>ROUND(ROUND((SUM(BE86:BE411)),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46</v>
      </c>
      <c r="F31" s="113">
        <f>ROUND(SUM(BF86:BF411), 2)</f>
        <v>0</v>
      </c>
      <c r="G31" s="41"/>
      <c r="H31" s="41"/>
      <c r="I31" s="114">
        <v>0.15</v>
      </c>
      <c r="J31" s="113">
        <f>ROUND(ROUND((SUM(BF86:BF411)),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47</v>
      </c>
      <c r="F32" s="113">
        <f>ROUND(SUM(BG86:BG411),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48</v>
      </c>
      <c r="F33" s="113">
        <f>ROUND(SUM(BH86:BH411),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49</v>
      </c>
      <c r="F34" s="113">
        <f>ROUND(SUM(BI86:BI411),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50</v>
      </c>
      <c r="E36" s="70"/>
      <c r="F36" s="70"/>
      <c r="G36" s="117" t="s">
        <v>51</v>
      </c>
      <c r="H36" s="118" t="s">
        <v>52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94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22.5" customHeight="1">
      <c r="B45" s="40"/>
      <c r="C45" s="41"/>
      <c r="D45" s="41"/>
      <c r="E45" s="348" t="str">
        <f>E7</f>
        <v>AQUACENTRUM TEPLICE-DĚTSKÝ SVĚT - Zdravotechnika-vodovod</v>
      </c>
      <c r="F45" s="349"/>
      <c r="G45" s="349"/>
      <c r="H45" s="349"/>
      <c r="I45" s="101"/>
      <c r="J45" s="41"/>
      <c r="K45" s="44"/>
    </row>
    <row r="46" spans="2:11" s="1" customFormat="1" ht="14.45" customHeight="1">
      <c r="B46" s="40"/>
      <c r="C46" s="36" t="s">
        <v>91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23.25" customHeight="1">
      <c r="B47" s="40"/>
      <c r="C47" s="41"/>
      <c r="D47" s="41"/>
      <c r="E47" s="350" t="str">
        <f>E9</f>
        <v>4 - Vodovod</v>
      </c>
      <c r="F47" s="351"/>
      <c r="G47" s="351"/>
      <c r="H47" s="351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25</v>
      </c>
      <c r="D49" s="41"/>
      <c r="E49" s="41"/>
      <c r="F49" s="34" t="str">
        <f>F12</f>
        <v>Teplice</v>
      </c>
      <c r="G49" s="41"/>
      <c r="H49" s="41"/>
      <c r="I49" s="102" t="s">
        <v>27</v>
      </c>
      <c r="J49" s="103" t="str">
        <f>IF(J12="","",J12)</f>
        <v>27. 2. 2017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>
      <c r="B51" s="40"/>
      <c r="C51" s="36" t="s">
        <v>29</v>
      </c>
      <c r="D51" s="41"/>
      <c r="E51" s="41"/>
      <c r="F51" s="34" t="str">
        <f>E15</f>
        <v>AQUACENTRUM Teplice</v>
      </c>
      <c r="G51" s="41"/>
      <c r="H51" s="41"/>
      <c r="I51" s="102" t="s">
        <v>35</v>
      </c>
      <c r="J51" s="34" t="str">
        <f>E21</f>
        <v>Iva Zápotocká</v>
      </c>
      <c r="K51" s="44"/>
    </row>
    <row r="52" spans="2:47" s="1" customFormat="1" ht="14.45" customHeight="1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01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95</v>
      </c>
      <c r="D54" s="115"/>
      <c r="E54" s="115"/>
      <c r="F54" s="115"/>
      <c r="G54" s="115"/>
      <c r="H54" s="115"/>
      <c r="I54" s="126"/>
      <c r="J54" s="127" t="s">
        <v>96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97</v>
      </c>
      <c r="D56" s="41"/>
      <c r="E56" s="41"/>
      <c r="F56" s="41"/>
      <c r="G56" s="41"/>
      <c r="H56" s="41"/>
      <c r="I56" s="101"/>
      <c r="J56" s="111">
        <f>J86</f>
        <v>0</v>
      </c>
      <c r="K56" s="44"/>
      <c r="AU56" s="23" t="s">
        <v>98</v>
      </c>
    </row>
    <row r="57" spans="2:47" s="7" customFormat="1" ht="24.95" customHeight="1">
      <c r="B57" s="130"/>
      <c r="C57" s="131"/>
      <c r="D57" s="132" t="s">
        <v>99</v>
      </c>
      <c r="E57" s="133"/>
      <c r="F57" s="133"/>
      <c r="G57" s="133"/>
      <c r="H57" s="133"/>
      <c r="I57" s="134"/>
      <c r="J57" s="135">
        <f>J87</f>
        <v>0</v>
      </c>
      <c r="K57" s="136"/>
    </row>
    <row r="58" spans="2:47" s="8" customFormat="1" ht="19.899999999999999" customHeight="1">
      <c r="B58" s="137"/>
      <c r="C58" s="138"/>
      <c r="D58" s="139" t="s">
        <v>100</v>
      </c>
      <c r="E58" s="140"/>
      <c r="F58" s="140"/>
      <c r="G58" s="140"/>
      <c r="H58" s="140"/>
      <c r="I58" s="141"/>
      <c r="J58" s="142">
        <f>J88</f>
        <v>0</v>
      </c>
      <c r="K58" s="143"/>
    </row>
    <row r="59" spans="2:47" s="8" customFormat="1" ht="19.899999999999999" customHeight="1">
      <c r="B59" s="137"/>
      <c r="C59" s="138"/>
      <c r="D59" s="139" t="s">
        <v>101</v>
      </c>
      <c r="E59" s="140"/>
      <c r="F59" s="140"/>
      <c r="G59" s="140"/>
      <c r="H59" s="140"/>
      <c r="I59" s="141"/>
      <c r="J59" s="142">
        <f>J139</f>
        <v>0</v>
      </c>
      <c r="K59" s="143"/>
    </row>
    <row r="60" spans="2:47" s="8" customFormat="1" ht="19.899999999999999" customHeight="1">
      <c r="B60" s="137"/>
      <c r="C60" s="138"/>
      <c r="D60" s="139" t="s">
        <v>102</v>
      </c>
      <c r="E60" s="140"/>
      <c r="F60" s="140"/>
      <c r="G60" s="140"/>
      <c r="H60" s="140"/>
      <c r="I60" s="141"/>
      <c r="J60" s="142">
        <f>J144</f>
        <v>0</v>
      </c>
      <c r="K60" s="143"/>
    </row>
    <row r="61" spans="2:47" s="8" customFormat="1" ht="19.899999999999999" customHeight="1">
      <c r="B61" s="137"/>
      <c r="C61" s="138"/>
      <c r="D61" s="139" t="s">
        <v>103</v>
      </c>
      <c r="E61" s="140"/>
      <c r="F61" s="140"/>
      <c r="G61" s="140"/>
      <c r="H61" s="140"/>
      <c r="I61" s="141"/>
      <c r="J61" s="142">
        <f>J167</f>
        <v>0</v>
      </c>
      <c r="K61" s="143"/>
    </row>
    <row r="62" spans="2:47" s="8" customFormat="1" ht="19.899999999999999" customHeight="1">
      <c r="B62" s="137"/>
      <c r="C62" s="138"/>
      <c r="D62" s="139" t="s">
        <v>104</v>
      </c>
      <c r="E62" s="140"/>
      <c r="F62" s="140"/>
      <c r="G62" s="140"/>
      <c r="H62" s="140"/>
      <c r="I62" s="141"/>
      <c r="J62" s="142">
        <f>J177</f>
        <v>0</v>
      </c>
      <c r="K62" s="143"/>
    </row>
    <row r="63" spans="2:47" s="7" customFormat="1" ht="24.95" customHeight="1">
      <c r="B63" s="130"/>
      <c r="C63" s="131"/>
      <c r="D63" s="132" t="s">
        <v>105</v>
      </c>
      <c r="E63" s="133"/>
      <c r="F63" s="133"/>
      <c r="G63" s="133"/>
      <c r="H63" s="133"/>
      <c r="I63" s="134"/>
      <c r="J63" s="135">
        <f>J180</f>
        <v>0</v>
      </c>
      <c r="K63" s="136"/>
    </row>
    <row r="64" spans="2:47" s="8" customFormat="1" ht="19.899999999999999" customHeight="1">
      <c r="B64" s="137"/>
      <c r="C64" s="138"/>
      <c r="D64" s="139" t="s">
        <v>106</v>
      </c>
      <c r="E64" s="140"/>
      <c r="F64" s="140"/>
      <c r="G64" s="140"/>
      <c r="H64" s="140"/>
      <c r="I64" s="141"/>
      <c r="J64" s="142">
        <f>J181</f>
        <v>0</v>
      </c>
      <c r="K64" s="143"/>
    </row>
    <row r="65" spans="2:12" s="8" customFormat="1" ht="19.899999999999999" customHeight="1">
      <c r="B65" s="137"/>
      <c r="C65" s="138"/>
      <c r="D65" s="139" t="s">
        <v>107</v>
      </c>
      <c r="E65" s="140"/>
      <c r="F65" s="140"/>
      <c r="G65" s="140"/>
      <c r="H65" s="140"/>
      <c r="I65" s="141"/>
      <c r="J65" s="142">
        <f>J224</f>
        <v>0</v>
      </c>
      <c r="K65" s="143"/>
    </row>
    <row r="66" spans="2:12" s="8" customFormat="1" ht="19.899999999999999" customHeight="1">
      <c r="B66" s="137"/>
      <c r="C66" s="138"/>
      <c r="D66" s="139" t="s">
        <v>108</v>
      </c>
      <c r="E66" s="140"/>
      <c r="F66" s="140"/>
      <c r="G66" s="140"/>
      <c r="H66" s="140"/>
      <c r="I66" s="141"/>
      <c r="J66" s="142">
        <f>J409</f>
        <v>0</v>
      </c>
      <c r="K66" s="143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01"/>
      <c r="J67" s="41"/>
      <c r="K67" s="4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22"/>
      <c r="J68" s="56"/>
      <c r="K68" s="57"/>
    </row>
    <row r="72" spans="2:12" s="1" customFormat="1" ht="6.95" customHeight="1">
      <c r="B72" s="58"/>
      <c r="C72" s="59"/>
      <c r="D72" s="59"/>
      <c r="E72" s="59"/>
      <c r="F72" s="59"/>
      <c r="G72" s="59"/>
      <c r="H72" s="59"/>
      <c r="I72" s="123"/>
      <c r="J72" s="59"/>
      <c r="K72" s="59"/>
      <c r="L72" s="40"/>
    </row>
    <row r="73" spans="2:12" s="1" customFormat="1" ht="36.950000000000003" customHeight="1">
      <c r="B73" s="40"/>
      <c r="C73" s="60" t="s">
        <v>109</v>
      </c>
      <c r="L73" s="40"/>
    </row>
    <row r="74" spans="2:12" s="1" customFormat="1" ht="6.95" customHeight="1">
      <c r="B74" s="40"/>
      <c r="L74" s="40"/>
    </row>
    <row r="75" spans="2:12" s="1" customFormat="1" ht="14.45" customHeight="1">
      <c r="B75" s="40"/>
      <c r="C75" s="62" t="s">
        <v>19</v>
      </c>
      <c r="L75" s="40"/>
    </row>
    <row r="76" spans="2:12" s="1" customFormat="1" ht="22.5" customHeight="1">
      <c r="B76" s="40"/>
      <c r="E76" s="352" t="str">
        <f>E7</f>
        <v>AQUACENTRUM TEPLICE-DĚTSKÝ SVĚT - Zdravotechnika-vodovod</v>
      </c>
      <c r="F76" s="353"/>
      <c r="G76" s="353"/>
      <c r="H76" s="353"/>
      <c r="L76" s="40"/>
    </row>
    <row r="77" spans="2:12" s="1" customFormat="1" ht="14.45" customHeight="1">
      <c r="B77" s="40"/>
      <c r="C77" s="62" t="s">
        <v>91</v>
      </c>
      <c r="L77" s="40"/>
    </row>
    <row r="78" spans="2:12" s="1" customFormat="1" ht="23.25" customHeight="1">
      <c r="B78" s="40"/>
      <c r="E78" s="329" t="str">
        <f>E9</f>
        <v>4 - Vodovod</v>
      </c>
      <c r="F78" s="354"/>
      <c r="G78" s="354"/>
      <c r="H78" s="354"/>
      <c r="L78" s="40"/>
    </row>
    <row r="79" spans="2:12" s="1" customFormat="1" ht="6.95" customHeight="1">
      <c r="B79" s="40"/>
      <c r="L79" s="40"/>
    </row>
    <row r="80" spans="2:12" s="1" customFormat="1" ht="18" customHeight="1">
      <c r="B80" s="40"/>
      <c r="C80" s="62" t="s">
        <v>25</v>
      </c>
      <c r="F80" s="144" t="str">
        <f>F12</f>
        <v>Teplice</v>
      </c>
      <c r="I80" s="145" t="s">
        <v>27</v>
      </c>
      <c r="J80" s="66" t="str">
        <f>IF(J12="","",J12)</f>
        <v>27. 2. 2017</v>
      </c>
      <c r="L80" s="40"/>
    </row>
    <row r="81" spans="2:65" s="1" customFormat="1" ht="6.95" customHeight="1">
      <c r="B81" s="40"/>
      <c r="L81" s="40"/>
    </row>
    <row r="82" spans="2:65" s="1" customFormat="1">
      <c r="B82" s="40"/>
      <c r="C82" s="62" t="s">
        <v>29</v>
      </c>
      <c r="F82" s="144" t="str">
        <f>E15</f>
        <v>AQUACENTRUM Teplice</v>
      </c>
      <c r="I82" s="145" t="s">
        <v>35</v>
      </c>
      <c r="J82" s="144" t="str">
        <f>E21</f>
        <v>Iva Zápotocká</v>
      </c>
      <c r="L82" s="40"/>
    </row>
    <row r="83" spans="2:65" s="1" customFormat="1" ht="14.45" customHeight="1">
      <c r="B83" s="40"/>
      <c r="C83" s="62" t="s">
        <v>33</v>
      </c>
      <c r="F83" s="144" t="str">
        <f>IF(E18="","",E18)</f>
        <v/>
      </c>
      <c r="L83" s="40"/>
    </row>
    <row r="84" spans="2:65" s="1" customFormat="1" ht="10.35" customHeight="1">
      <c r="B84" s="40"/>
      <c r="L84" s="40"/>
    </row>
    <row r="85" spans="2:65" s="9" customFormat="1" ht="29.25" customHeight="1">
      <c r="B85" s="146"/>
      <c r="C85" s="147" t="s">
        <v>110</v>
      </c>
      <c r="D85" s="148" t="s">
        <v>59</v>
      </c>
      <c r="E85" s="148" t="s">
        <v>55</v>
      </c>
      <c r="F85" s="148" t="s">
        <v>111</v>
      </c>
      <c r="G85" s="148" t="s">
        <v>112</v>
      </c>
      <c r="H85" s="148" t="s">
        <v>113</v>
      </c>
      <c r="I85" s="149" t="s">
        <v>114</v>
      </c>
      <c r="J85" s="148" t="s">
        <v>96</v>
      </c>
      <c r="K85" s="150" t="s">
        <v>115</v>
      </c>
      <c r="L85" s="146"/>
      <c r="M85" s="72" t="s">
        <v>116</v>
      </c>
      <c r="N85" s="73" t="s">
        <v>44</v>
      </c>
      <c r="O85" s="73" t="s">
        <v>117</v>
      </c>
      <c r="P85" s="73" t="s">
        <v>118</v>
      </c>
      <c r="Q85" s="73" t="s">
        <v>119</v>
      </c>
      <c r="R85" s="73" t="s">
        <v>120</v>
      </c>
      <c r="S85" s="73" t="s">
        <v>121</v>
      </c>
      <c r="T85" s="74" t="s">
        <v>122</v>
      </c>
    </row>
    <row r="86" spans="2:65" s="1" customFormat="1" ht="29.25" customHeight="1">
      <c r="B86" s="40"/>
      <c r="C86" s="76" t="s">
        <v>97</v>
      </c>
      <c r="J86" s="151">
        <f>BK86</f>
        <v>0</v>
      </c>
      <c r="L86" s="40"/>
      <c r="M86" s="75"/>
      <c r="N86" s="67"/>
      <c r="O86" s="67"/>
      <c r="P86" s="152">
        <f>P87+P180</f>
        <v>0</v>
      </c>
      <c r="Q86" s="67"/>
      <c r="R86" s="152">
        <f>R87+R180</f>
        <v>13.361169800000001</v>
      </c>
      <c r="S86" s="67"/>
      <c r="T86" s="153">
        <f>T87+T180</f>
        <v>1.3111999999999999</v>
      </c>
      <c r="AT86" s="23" t="s">
        <v>73</v>
      </c>
      <c r="AU86" s="23" t="s">
        <v>98</v>
      </c>
      <c r="BK86" s="154">
        <f>BK87+BK180</f>
        <v>0</v>
      </c>
    </row>
    <row r="87" spans="2:65" s="10" customFormat="1" ht="37.35" customHeight="1">
      <c r="B87" s="155"/>
      <c r="D87" s="156" t="s">
        <v>73</v>
      </c>
      <c r="E87" s="157" t="s">
        <v>123</v>
      </c>
      <c r="F87" s="157" t="s">
        <v>124</v>
      </c>
      <c r="I87" s="158"/>
      <c r="J87" s="159">
        <f>BK87</f>
        <v>0</v>
      </c>
      <c r="L87" s="155"/>
      <c r="M87" s="160"/>
      <c r="N87" s="161"/>
      <c r="O87" s="161"/>
      <c r="P87" s="162">
        <f>P88+P139+P144+P167+P177</f>
        <v>0</v>
      </c>
      <c r="Q87" s="161"/>
      <c r="R87" s="162">
        <f>R88+R139+R144+R167+R177</f>
        <v>2.3290483999999996</v>
      </c>
      <c r="S87" s="161"/>
      <c r="T87" s="163">
        <f>T88+T139+T144+T167+T177</f>
        <v>0</v>
      </c>
      <c r="AR87" s="156" t="s">
        <v>24</v>
      </c>
      <c r="AT87" s="164" t="s">
        <v>73</v>
      </c>
      <c r="AU87" s="164" t="s">
        <v>74</v>
      </c>
      <c r="AY87" s="156" t="s">
        <v>125</v>
      </c>
      <c r="BK87" s="165">
        <f>BK88+BK139+BK144+BK167+BK177</f>
        <v>0</v>
      </c>
    </row>
    <row r="88" spans="2:65" s="10" customFormat="1" ht="19.899999999999999" customHeight="1">
      <c r="B88" s="155"/>
      <c r="D88" s="166" t="s">
        <v>73</v>
      </c>
      <c r="E88" s="167" t="s">
        <v>24</v>
      </c>
      <c r="F88" s="167" t="s">
        <v>126</v>
      </c>
      <c r="I88" s="158"/>
      <c r="J88" s="168">
        <f>BK88</f>
        <v>0</v>
      </c>
      <c r="L88" s="155"/>
      <c r="M88" s="160"/>
      <c r="N88" s="161"/>
      <c r="O88" s="161"/>
      <c r="P88" s="162">
        <f>SUM(P89:P138)</f>
        <v>0</v>
      </c>
      <c r="Q88" s="161"/>
      <c r="R88" s="162">
        <f>SUM(R89:R138)</f>
        <v>1.5494000000000001E-2</v>
      </c>
      <c r="S88" s="161"/>
      <c r="T88" s="163">
        <f>SUM(T89:T138)</f>
        <v>0</v>
      </c>
      <c r="AR88" s="156" t="s">
        <v>24</v>
      </c>
      <c r="AT88" s="164" t="s">
        <v>73</v>
      </c>
      <c r="AU88" s="164" t="s">
        <v>24</v>
      </c>
      <c r="AY88" s="156" t="s">
        <v>125</v>
      </c>
      <c r="BK88" s="165">
        <f>SUM(BK89:BK138)</f>
        <v>0</v>
      </c>
    </row>
    <row r="89" spans="2:65" s="1" customFormat="1" ht="22.5" customHeight="1">
      <c r="B89" s="169"/>
      <c r="C89" s="170" t="s">
        <v>24</v>
      </c>
      <c r="D89" s="170" t="s">
        <v>127</v>
      </c>
      <c r="E89" s="171" t="s">
        <v>128</v>
      </c>
      <c r="F89" s="172" t="s">
        <v>129</v>
      </c>
      <c r="G89" s="173" t="s">
        <v>130</v>
      </c>
      <c r="H89" s="174">
        <v>1.17</v>
      </c>
      <c r="I89" s="175"/>
      <c r="J89" s="176">
        <f>ROUND(I89*H89,2)</f>
        <v>0</v>
      </c>
      <c r="K89" s="172" t="s">
        <v>131</v>
      </c>
      <c r="L89" s="40"/>
      <c r="M89" s="177" t="s">
        <v>5</v>
      </c>
      <c r="N89" s="178" t="s">
        <v>45</v>
      </c>
      <c r="O89" s="41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23" t="s">
        <v>79</v>
      </c>
      <c r="AT89" s="23" t="s">
        <v>127</v>
      </c>
      <c r="AU89" s="23" t="s">
        <v>84</v>
      </c>
      <c r="AY89" s="23" t="s">
        <v>125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23" t="s">
        <v>24</v>
      </c>
      <c r="BK89" s="181">
        <f>ROUND(I89*H89,2)</f>
        <v>0</v>
      </c>
      <c r="BL89" s="23" t="s">
        <v>79</v>
      </c>
      <c r="BM89" s="23" t="s">
        <v>132</v>
      </c>
    </row>
    <row r="90" spans="2:65" s="1" customFormat="1" ht="27">
      <c r="B90" s="40"/>
      <c r="D90" s="182" t="s">
        <v>133</v>
      </c>
      <c r="F90" s="183" t="s">
        <v>134</v>
      </c>
      <c r="I90" s="184"/>
      <c r="L90" s="40"/>
      <c r="M90" s="185"/>
      <c r="N90" s="41"/>
      <c r="O90" s="41"/>
      <c r="P90" s="41"/>
      <c r="Q90" s="41"/>
      <c r="R90" s="41"/>
      <c r="S90" s="41"/>
      <c r="T90" s="69"/>
      <c r="AT90" s="23" t="s">
        <v>133</v>
      </c>
      <c r="AU90" s="23" t="s">
        <v>84</v>
      </c>
    </row>
    <row r="91" spans="2:65" s="11" customFormat="1" ht="13.5">
      <c r="B91" s="186"/>
      <c r="D91" s="187" t="s">
        <v>135</v>
      </c>
      <c r="E91" s="188" t="s">
        <v>5</v>
      </c>
      <c r="F91" s="189" t="s">
        <v>136</v>
      </c>
      <c r="H91" s="190">
        <v>1.17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95" t="s">
        <v>135</v>
      </c>
      <c r="AU91" s="195" t="s">
        <v>84</v>
      </c>
      <c r="AV91" s="11" t="s">
        <v>84</v>
      </c>
      <c r="AW91" s="11" t="s">
        <v>37</v>
      </c>
      <c r="AX91" s="11" t="s">
        <v>24</v>
      </c>
      <c r="AY91" s="195" t="s">
        <v>125</v>
      </c>
    </row>
    <row r="92" spans="2:65" s="1" customFormat="1" ht="22.5" customHeight="1">
      <c r="B92" s="169"/>
      <c r="C92" s="170" t="s">
        <v>84</v>
      </c>
      <c r="D92" s="170" t="s">
        <v>127</v>
      </c>
      <c r="E92" s="171" t="s">
        <v>137</v>
      </c>
      <c r="F92" s="172" t="s">
        <v>138</v>
      </c>
      <c r="G92" s="173" t="s">
        <v>130</v>
      </c>
      <c r="H92" s="174">
        <v>9.7200000000000006</v>
      </c>
      <c r="I92" s="175"/>
      <c r="J92" s="176">
        <f>ROUND(I92*H92,2)</f>
        <v>0</v>
      </c>
      <c r="K92" s="172" t="s">
        <v>131</v>
      </c>
      <c r="L92" s="40"/>
      <c r="M92" s="177" t="s">
        <v>5</v>
      </c>
      <c r="N92" s="178" t="s">
        <v>45</v>
      </c>
      <c r="O92" s="41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23" t="s">
        <v>79</v>
      </c>
      <c r="AT92" s="23" t="s">
        <v>127</v>
      </c>
      <c r="AU92" s="23" t="s">
        <v>84</v>
      </c>
      <c r="AY92" s="23" t="s">
        <v>125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23" t="s">
        <v>24</v>
      </c>
      <c r="BK92" s="181">
        <f>ROUND(I92*H92,2)</f>
        <v>0</v>
      </c>
      <c r="BL92" s="23" t="s">
        <v>79</v>
      </c>
      <c r="BM92" s="23" t="s">
        <v>139</v>
      </c>
    </row>
    <row r="93" spans="2:65" s="1" customFormat="1" ht="27">
      <c r="B93" s="40"/>
      <c r="D93" s="182" t="s">
        <v>133</v>
      </c>
      <c r="F93" s="183" t="s">
        <v>140</v>
      </c>
      <c r="I93" s="184"/>
      <c r="L93" s="40"/>
      <c r="M93" s="185"/>
      <c r="N93" s="41"/>
      <c r="O93" s="41"/>
      <c r="P93" s="41"/>
      <c r="Q93" s="41"/>
      <c r="R93" s="41"/>
      <c r="S93" s="41"/>
      <c r="T93" s="69"/>
      <c r="AT93" s="23" t="s">
        <v>133</v>
      </c>
      <c r="AU93" s="23" t="s">
        <v>84</v>
      </c>
    </row>
    <row r="94" spans="2:65" s="12" customFormat="1" ht="13.5">
      <c r="B94" s="196"/>
      <c r="D94" s="182" t="s">
        <v>135</v>
      </c>
      <c r="E94" s="197" t="s">
        <v>5</v>
      </c>
      <c r="F94" s="198" t="s">
        <v>141</v>
      </c>
      <c r="H94" s="199" t="s">
        <v>5</v>
      </c>
      <c r="I94" s="200"/>
      <c r="L94" s="196"/>
      <c r="M94" s="201"/>
      <c r="N94" s="202"/>
      <c r="O94" s="202"/>
      <c r="P94" s="202"/>
      <c r="Q94" s="202"/>
      <c r="R94" s="202"/>
      <c r="S94" s="202"/>
      <c r="T94" s="203"/>
      <c r="AT94" s="199" t="s">
        <v>135</v>
      </c>
      <c r="AU94" s="199" t="s">
        <v>84</v>
      </c>
      <c r="AV94" s="12" t="s">
        <v>24</v>
      </c>
      <c r="AW94" s="12" t="s">
        <v>37</v>
      </c>
      <c r="AX94" s="12" t="s">
        <v>74</v>
      </c>
      <c r="AY94" s="199" t="s">
        <v>125</v>
      </c>
    </row>
    <row r="95" spans="2:65" s="11" customFormat="1" ht="13.5">
      <c r="B95" s="186"/>
      <c r="D95" s="182" t="s">
        <v>135</v>
      </c>
      <c r="E95" s="195" t="s">
        <v>5</v>
      </c>
      <c r="F95" s="204" t="s">
        <v>142</v>
      </c>
      <c r="H95" s="205">
        <v>10.8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5" t="s">
        <v>135</v>
      </c>
      <c r="AU95" s="195" t="s">
        <v>84</v>
      </c>
      <c r="AV95" s="11" t="s">
        <v>84</v>
      </c>
      <c r="AW95" s="11" t="s">
        <v>37</v>
      </c>
      <c r="AX95" s="11" t="s">
        <v>74</v>
      </c>
      <c r="AY95" s="195" t="s">
        <v>125</v>
      </c>
    </row>
    <row r="96" spans="2:65" s="11" customFormat="1" ht="13.5">
      <c r="B96" s="186"/>
      <c r="D96" s="182" t="s">
        <v>135</v>
      </c>
      <c r="E96" s="195" t="s">
        <v>5</v>
      </c>
      <c r="F96" s="204" t="s">
        <v>143</v>
      </c>
      <c r="H96" s="205">
        <v>-1.08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95" t="s">
        <v>135</v>
      </c>
      <c r="AU96" s="195" t="s">
        <v>84</v>
      </c>
      <c r="AV96" s="11" t="s">
        <v>84</v>
      </c>
      <c r="AW96" s="11" t="s">
        <v>37</v>
      </c>
      <c r="AX96" s="11" t="s">
        <v>74</v>
      </c>
      <c r="AY96" s="195" t="s">
        <v>125</v>
      </c>
    </row>
    <row r="97" spans="2:65" s="13" customFormat="1" ht="13.5">
      <c r="B97" s="206"/>
      <c r="D97" s="187" t="s">
        <v>135</v>
      </c>
      <c r="E97" s="207" t="s">
        <v>5</v>
      </c>
      <c r="F97" s="208" t="s">
        <v>144</v>
      </c>
      <c r="H97" s="209">
        <v>9.7200000000000006</v>
      </c>
      <c r="I97" s="210"/>
      <c r="L97" s="206"/>
      <c r="M97" s="211"/>
      <c r="N97" s="212"/>
      <c r="O97" s="212"/>
      <c r="P97" s="212"/>
      <c r="Q97" s="212"/>
      <c r="R97" s="212"/>
      <c r="S97" s="212"/>
      <c r="T97" s="213"/>
      <c r="AT97" s="214" t="s">
        <v>135</v>
      </c>
      <c r="AU97" s="214" t="s">
        <v>84</v>
      </c>
      <c r="AV97" s="13" t="s">
        <v>79</v>
      </c>
      <c r="AW97" s="13" t="s">
        <v>37</v>
      </c>
      <c r="AX97" s="13" t="s">
        <v>24</v>
      </c>
      <c r="AY97" s="214" t="s">
        <v>125</v>
      </c>
    </row>
    <row r="98" spans="2:65" s="1" customFormat="1" ht="22.5" customHeight="1">
      <c r="B98" s="169"/>
      <c r="C98" s="170" t="s">
        <v>145</v>
      </c>
      <c r="D98" s="170" t="s">
        <v>127</v>
      </c>
      <c r="E98" s="171" t="s">
        <v>146</v>
      </c>
      <c r="F98" s="172" t="s">
        <v>147</v>
      </c>
      <c r="G98" s="173" t="s">
        <v>148</v>
      </c>
      <c r="H98" s="174">
        <v>18</v>
      </c>
      <c r="I98" s="175"/>
      <c r="J98" s="176">
        <f>ROUND(I98*H98,2)</f>
        <v>0</v>
      </c>
      <c r="K98" s="172" t="s">
        <v>131</v>
      </c>
      <c r="L98" s="40"/>
      <c r="M98" s="177" t="s">
        <v>5</v>
      </c>
      <c r="N98" s="178" t="s">
        <v>45</v>
      </c>
      <c r="O98" s="41"/>
      <c r="P98" s="179">
        <f>O98*H98</f>
        <v>0</v>
      </c>
      <c r="Q98" s="179">
        <v>8.4000000000000003E-4</v>
      </c>
      <c r="R98" s="179">
        <f>Q98*H98</f>
        <v>1.5120000000000001E-2</v>
      </c>
      <c r="S98" s="179">
        <v>0</v>
      </c>
      <c r="T98" s="180">
        <f>S98*H98</f>
        <v>0</v>
      </c>
      <c r="AR98" s="23" t="s">
        <v>79</v>
      </c>
      <c r="AT98" s="23" t="s">
        <v>127</v>
      </c>
      <c r="AU98" s="23" t="s">
        <v>84</v>
      </c>
      <c r="AY98" s="23" t="s">
        <v>125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23" t="s">
        <v>24</v>
      </c>
      <c r="BK98" s="181">
        <f>ROUND(I98*H98,2)</f>
        <v>0</v>
      </c>
      <c r="BL98" s="23" t="s">
        <v>79</v>
      </c>
      <c r="BM98" s="23" t="s">
        <v>149</v>
      </c>
    </row>
    <row r="99" spans="2:65" s="1" customFormat="1" ht="27">
      <c r="B99" s="40"/>
      <c r="D99" s="182" t="s">
        <v>133</v>
      </c>
      <c r="F99" s="183" t="s">
        <v>150</v>
      </c>
      <c r="I99" s="184"/>
      <c r="L99" s="40"/>
      <c r="M99" s="185"/>
      <c r="N99" s="41"/>
      <c r="O99" s="41"/>
      <c r="P99" s="41"/>
      <c r="Q99" s="41"/>
      <c r="R99" s="41"/>
      <c r="S99" s="41"/>
      <c r="T99" s="69"/>
      <c r="AT99" s="23" t="s">
        <v>133</v>
      </c>
      <c r="AU99" s="23" t="s">
        <v>84</v>
      </c>
    </row>
    <row r="100" spans="2:65" s="11" customFormat="1" ht="13.5">
      <c r="B100" s="186"/>
      <c r="D100" s="187" t="s">
        <v>135</v>
      </c>
      <c r="E100" s="188" t="s">
        <v>5</v>
      </c>
      <c r="F100" s="189" t="s">
        <v>151</v>
      </c>
      <c r="H100" s="190">
        <v>18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5" t="s">
        <v>135</v>
      </c>
      <c r="AU100" s="195" t="s">
        <v>84</v>
      </c>
      <c r="AV100" s="11" t="s">
        <v>84</v>
      </c>
      <c r="AW100" s="11" t="s">
        <v>37</v>
      </c>
      <c r="AX100" s="11" t="s">
        <v>24</v>
      </c>
      <c r="AY100" s="195" t="s">
        <v>125</v>
      </c>
    </row>
    <row r="101" spans="2:65" s="1" customFormat="1" ht="22.5" customHeight="1">
      <c r="B101" s="169"/>
      <c r="C101" s="170" t="s">
        <v>79</v>
      </c>
      <c r="D101" s="170" t="s">
        <v>127</v>
      </c>
      <c r="E101" s="171" t="s">
        <v>152</v>
      </c>
      <c r="F101" s="172" t="s">
        <v>153</v>
      </c>
      <c r="G101" s="173" t="s">
        <v>148</v>
      </c>
      <c r="H101" s="174">
        <v>18</v>
      </c>
      <c r="I101" s="175"/>
      <c r="J101" s="176">
        <f>ROUND(I101*H101,2)</f>
        <v>0</v>
      </c>
      <c r="K101" s="172" t="s">
        <v>131</v>
      </c>
      <c r="L101" s="40"/>
      <c r="M101" s="177" t="s">
        <v>5</v>
      </c>
      <c r="N101" s="178" t="s">
        <v>45</v>
      </c>
      <c r="O101" s="41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23" t="s">
        <v>79</v>
      </c>
      <c r="AT101" s="23" t="s">
        <v>127</v>
      </c>
      <c r="AU101" s="23" t="s">
        <v>84</v>
      </c>
      <c r="AY101" s="23" t="s">
        <v>125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23" t="s">
        <v>24</v>
      </c>
      <c r="BK101" s="181">
        <f>ROUND(I101*H101,2)</f>
        <v>0</v>
      </c>
      <c r="BL101" s="23" t="s">
        <v>79</v>
      </c>
      <c r="BM101" s="23" t="s">
        <v>154</v>
      </c>
    </row>
    <row r="102" spans="2:65" s="1" customFormat="1" ht="27">
      <c r="B102" s="40"/>
      <c r="D102" s="187" t="s">
        <v>133</v>
      </c>
      <c r="F102" s="215" t="s">
        <v>155</v>
      </c>
      <c r="I102" s="184"/>
      <c r="L102" s="40"/>
      <c r="M102" s="185"/>
      <c r="N102" s="41"/>
      <c r="O102" s="41"/>
      <c r="P102" s="41"/>
      <c r="Q102" s="41"/>
      <c r="R102" s="41"/>
      <c r="S102" s="41"/>
      <c r="T102" s="69"/>
      <c r="AT102" s="23" t="s">
        <v>133</v>
      </c>
      <c r="AU102" s="23" t="s">
        <v>84</v>
      </c>
    </row>
    <row r="103" spans="2:65" s="1" customFormat="1" ht="22.5" customHeight="1">
      <c r="B103" s="169"/>
      <c r="C103" s="170" t="s">
        <v>156</v>
      </c>
      <c r="D103" s="170" t="s">
        <v>127</v>
      </c>
      <c r="E103" s="171" t="s">
        <v>157</v>
      </c>
      <c r="F103" s="172" t="s">
        <v>158</v>
      </c>
      <c r="G103" s="173" t="s">
        <v>130</v>
      </c>
      <c r="H103" s="174">
        <v>9.7200000000000006</v>
      </c>
      <c r="I103" s="175"/>
      <c r="J103" s="176">
        <f>ROUND(I103*H103,2)</f>
        <v>0</v>
      </c>
      <c r="K103" s="172" t="s">
        <v>131</v>
      </c>
      <c r="L103" s="40"/>
      <c r="M103" s="177" t="s">
        <v>5</v>
      </c>
      <c r="N103" s="178" t="s">
        <v>45</v>
      </c>
      <c r="O103" s="41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AR103" s="23" t="s">
        <v>79</v>
      </c>
      <c r="AT103" s="23" t="s">
        <v>127</v>
      </c>
      <c r="AU103" s="23" t="s">
        <v>84</v>
      </c>
      <c r="AY103" s="23" t="s">
        <v>125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3" t="s">
        <v>24</v>
      </c>
      <c r="BK103" s="181">
        <f>ROUND(I103*H103,2)</f>
        <v>0</v>
      </c>
      <c r="BL103" s="23" t="s">
        <v>79</v>
      </c>
      <c r="BM103" s="23" t="s">
        <v>159</v>
      </c>
    </row>
    <row r="104" spans="2:65" s="1" customFormat="1" ht="40.5">
      <c r="B104" s="40"/>
      <c r="D104" s="182" t="s">
        <v>133</v>
      </c>
      <c r="F104" s="183" t="s">
        <v>160</v>
      </c>
      <c r="I104" s="184"/>
      <c r="L104" s="40"/>
      <c r="M104" s="185"/>
      <c r="N104" s="41"/>
      <c r="O104" s="41"/>
      <c r="P104" s="41"/>
      <c r="Q104" s="41"/>
      <c r="R104" s="41"/>
      <c r="S104" s="41"/>
      <c r="T104" s="69"/>
      <c r="AT104" s="23" t="s">
        <v>133</v>
      </c>
      <c r="AU104" s="23" t="s">
        <v>84</v>
      </c>
    </row>
    <row r="105" spans="2:65" s="11" customFormat="1" ht="13.5">
      <c r="B105" s="186"/>
      <c r="D105" s="187" t="s">
        <v>135</v>
      </c>
      <c r="E105" s="188" t="s">
        <v>5</v>
      </c>
      <c r="F105" s="189" t="s">
        <v>161</v>
      </c>
      <c r="H105" s="190">
        <v>9.7200000000000006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5" t="s">
        <v>135</v>
      </c>
      <c r="AU105" s="195" t="s">
        <v>84</v>
      </c>
      <c r="AV105" s="11" t="s">
        <v>84</v>
      </c>
      <c r="AW105" s="11" t="s">
        <v>37</v>
      </c>
      <c r="AX105" s="11" t="s">
        <v>24</v>
      </c>
      <c r="AY105" s="195" t="s">
        <v>125</v>
      </c>
    </row>
    <row r="106" spans="2:65" s="1" customFormat="1" ht="22.5" customHeight="1">
      <c r="B106" s="169"/>
      <c r="C106" s="170" t="s">
        <v>162</v>
      </c>
      <c r="D106" s="170" t="s">
        <v>127</v>
      </c>
      <c r="E106" s="171" t="s">
        <v>163</v>
      </c>
      <c r="F106" s="172" t="s">
        <v>164</v>
      </c>
      <c r="G106" s="173" t="s">
        <v>130</v>
      </c>
      <c r="H106" s="174">
        <v>3.6</v>
      </c>
      <c r="I106" s="175"/>
      <c r="J106" s="176">
        <f>ROUND(I106*H106,2)</f>
        <v>0</v>
      </c>
      <c r="K106" s="172" t="s">
        <v>131</v>
      </c>
      <c r="L106" s="40"/>
      <c r="M106" s="177" t="s">
        <v>5</v>
      </c>
      <c r="N106" s="178" t="s">
        <v>45</v>
      </c>
      <c r="O106" s="41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AR106" s="23" t="s">
        <v>79</v>
      </c>
      <c r="AT106" s="23" t="s">
        <v>127</v>
      </c>
      <c r="AU106" s="23" t="s">
        <v>84</v>
      </c>
      <c r="AY106" s="23" t="s">
        <v>125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23" t="s">
        <v>24</v>
      </c>
      <c r="BK106" s="181">
        <f>ROUND(I106*H106,2)</f>
        <v>0</v>
      </c>
      <c r="BL106" s="23" t="s">
        <v>79</v>
      </c>
      <c r="BM106" s="23" t="s">
        <v>165</v>
      </c>
    </row>
    <row r="107" spans="2:65" s="1" customFormat="1" ht="40.5">
      <c r="B107" s="40"/>
      <c r="D107" s="182" t="s">
        <v>133</v>
      </c>
      <c r="F107" s="183" t="s">
        <v>166</v>
      </c>
      <c r="I107" s="184"/>
      <c r="L107" s="40"/>
      <c r="M107" s="185"/>
      <c r="N107" s="41"/>
      <c r="O107" s="41"/>
      <c r="P107" s="41"/>
      <c r="Q107" s="41"/>
      <c r="R107" s="41"/>
      <c r="S107" s="41"/>
      <c r="T107" s="69"/>
      <c r="AT107" s="23" t="s">
        <v>133</v>
      </c>
      <c r="AU107" s="23" t="s">
        <v>84</v>
      </c>
    </row>
    <row r="108" spans="2:65" s="11" customFormat="1" ht="13.5">
      <c r="B108" s="186"/>
      <c r="D108" s="182" t="s">
        <v>135</v>
      </c>
      <c r="E108" s="195" t="s">
        <v>5</v>
      </c>
      <c r="F108" s="204" t="s">
        <v>167</v>
      </c>
      <c r="H108" s="205">
        <v>9.7200000000000006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95" t="s">
        <v>135</v>
      </c>
      <c r="AU108" s="195" t="s">
        <v>84</v>
      </c>
      <c r="AV108" s="11" t="s">
        <v>84</v>
      </c>
      <c r="AW108" s="11" t="s">
        <v>37</v>
      </c>
      <c r="AX108" s="11" t="s">
        <v>74</v>
      </c>
      <c r="AY108" s="195" t="s">
        <v>125</v>
      </c>
    </row>
    <row r="109" spans="2:65" s="11" customFormat="1" ht="13.5">
      <c r="B109" s="186"/>
      <c r="D109" s="182" t="s">
        <v>135</v>
      </c>
      <c r="E109" s="195" t="s">
        <v>5</v>
      </c>
      <c r="F109" s="204" t="s">
        <v>168</v>
      </c>
      <c r="H109" s="205">
        <v>-6.12</v>
      </c>
      <c r="I109" s="191"/>
      <c r="L109" s="186"/>
      <c r="M109" s="192"/>
      <c r="N109" s="193"/>
      <c r="O109" s="193"/>
      <c r="P109" s="193"/>
      <c r="Q109" s="193"/>
      <c r="R109" s="193"/>
      <c r="S109" s="193"/>
      <c r="T109" s="194"/>
      <c r="AT109" s="195" t="s">
        <v>135</v>
      </c>
      <c r="AU109" s="195" t="s">
        <v>84</v>
      </c>
      <c r="AV109" s="11" t="s">
        <v>84</v>
      </c>
      <c r="AW109" s="11" t="s">
        <v>37</v>
      </c>
      <c r="AX109" s="11" t="s">
        <v>74</v>
      </c>
      <c r="AY109" s="195" t="s">
        <v>125</v>
      </c>
    </row>
    <row r="110" spans="2:65" s="13" customFormat="1" ht="13.5">
      <c r="B110" s="206"/>
      <c r="D110" s="187" t="s">
        <v>135</v>
      </c>
      <c r="E110" s="207" t="s">
        <v>5</v>
      </c>
      <c r="F110" s="208" t="s">
        <v>144</v>
      </c>
      <c r="H110" s="209">
        <v>3.6</v>
      </c>
      <c r="I110" s="210"/>
      <c r="L110" s="206"/>
      <c r="M110" s="211"/>
      <c r="N110" s="212"/>
      <c r="O110" s="212"/>
      <c r="P110" s="212"/>
      <c r="Q110" s="212"/>
      <c r="R110" s="212"/>
      <c r="S110" s="212"/>
      <c r="T110" s="213"/>
      <c r="AT110" s="214" t="s">
        <v>135</v>
      </c>
      <c r="AU110" s="214" t="s">
        <v>84</v>
      </c>
      <c r="AV110" s="13" t="s">
        <v>79</v>
      </c>
      <c r="AW110" s="13" t="s">
        <v>37</v>
      </c>
      <c r="AX110" s="13" t="s">
        <v>24</v>
      </c>
      <c r="AY110" s="214" t="s">
        <v>125</v>
      </c>
    </row>
    <row r="111" spans="2:65" s="1" customFormat="1" ht="31.5" customHeight="1">
      <c r="B111" s="169"/>
      <c r="C111" s="170" t="s">
        <v>169</v>
      </c>
      <c r="D111" s="170" t="s">
        <v>127</v>
      </c>
      <c r="E111" s="171" t="s">
        <v>170</v>
      </c>
      <c r="F111" s="172" t="s">
        <v>171</v>
      </c>
      <c r="G111" s="173" t="s">
        <v>130</v>
      </c>
      <c r="H111" s="174">
        <v>18</v>
      </c>
      <c r="I111" s="175"/>
      <c r="J111" s="176">
        <f>ROUND(I111*H111,2)</f>
        <v>0</v>
      </c>
      <c r="K111" s="172" t="s">
        <v>131</v>
      </c>
      <c r="L111" s="40"/>
      <c r="M111" s="177" t="s">
        <v>5</v>
      </c>
      <c r="N111" s="178" t="s">
        <v>45</v>
      </c>
      <c r="O111" s="41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23" t="s">
        <v>79</v>
      </c>
      <c r="AT111" s="23" t="s">
        <v>127</v>
      </c>
      <c r="AU111" s="23" t="s">
        <v>84</v>
      </c>
      <c r="AY111" s="23" t="s">
        <v>125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23" t="s">
        <v>24</v>
      </c>
      <c r="BK111" s="181">
        <f>ROUND(I111*H111,2)</f>
        <v>0</v>
      </c>
      <c r="BL111" s="23" t="s">
        <v>79</v>
      </c>
      <c r="BM111" s="23" t="s">
        <v>172</v>
      </c>
    </row>
    <row r="112" spans="2:65" s="1" customFormat="1" ht="40.5">
      <c r="B112" s="40"/>
      <c r="D112" s="182" t="s">
        <v>133</v>
      </c>
      <c r="F112" s="183" t="s">
        <v>173</v>
      </c>
      <c r="I112" s="184"/>
      <c r="L112" s="40"/>
      <c r="M112" s="185"/>
      <c r="N112" s="41"/>
      <c r="O112" s="41"/>
      <c r="P112" s="41"/>
      <c r="Q112" s="41"/>
      <c r="R112" s="41"/>
      <c r="S112" s="41"/>
      <c r="T112" s="69"/>
      <c r="AT112" s="23" t="s">
        <v>133</v>
      </c>
      <c r="AU112" s="23" t="s">
        <v>84</v>
      </c>
    </row>
    <row r="113" spans="2:65" s="11" customFormat="1" ht="13.5">
      <c r="B113" s="186"/>
      <c r="D113" s="187" t="s">
        <v>135</v>
      </c>
      <c r="E113" s="188" t="s">
        <v>5</v>
      </c>
      <c r="F113" s="189" t="s">
        <v>174</v>
      </c>
      <c r="H113" s="190">
        <v>18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5" t="s">
        <v>135</v>
      </c>
      <c r="AU113" s="195" t="s">
        <v>84</v>
      </c>
      <c r="AV113" s="11" t="s">
        <v>84</v>
      </c>
      <c r="AW113" s="11" t="s">
        <v>37</v>
      </c>
      <c r="AX113" s="11" t="s">
        <v>24</v>
      </c>
      <c r="AY113" s="195" t="s">
        <v>125</v>
      </c>
    </row>
    <row r="114" spans="2:65" s="1" customFormat="1" ht="22.5" customHeight="1">
      <c r="B114" s="169"/>
      <c r="C114" s="170" t="s">
        <v>175</v>
      </c>
      <c r="D114" s="170" t="s">
        <v>127</v>
      </c>
      <c r="E114" s="171" t="s">
        <v>176</v>
      </c>
      <c r="F114" s="172" t="s">
        <v>177</v>
      </c>
      <c r="G114" s="173" t="s">
        <v>178</v>
      </c>
      <c r="H114" s="174">
        <v>5.76</v>
      </c>
      <c r="I114" s="175"/>
      <c r="J114" s="176">
        <f>ROUND(I114*H114,2)</f>
        <v>0</v>
      </c>
      <c r="K114" s="172" t="s">
        <v>131</v>
      </c>
      <c r="L114" s="40"/>
      <c r="M114" s="177" t="s">
        <v>5</v>
      </c>
      <c r="N114" s="178" t="s">
        <v>45</v>
      </c>
      <c r="O114" s="41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23" t="s">
        <v>79</v>
      </c>
      <c r="AT114" s="23" t="s">
        <v>127</v>
      </c>
      <c r="AU114" s="23" t="s">
        <v>84</v>
      </c>
      <c r="AY114" s="23" t="s">
        <v>125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23" t="s">
        <v>24</v>
      </c>
      <c r="BK114" s="181">
        <f>ROUND(I114*H114,2)</f>
        <v>0</v>
      </c>
      <c r="BL114" s="23" t="s">
        <v>79</v>
      </c>
      <c r="BM114" s="23" t="s">
        <v>179</v>
      </c>
    </row>
    <row r="115" spans="2:65" s="1" customFormat="1" ht="13.5">
      <c r="B115" s="40"/>
      <c r="D115" s="182" t="s">
        <v>133</v>
      </c>
      <c r="F115" s="183" t="s">
        <v>180</v>
      </c>
      <c r="I115" s="184"/>
      <c r="L115" s="40"/>
      <c r="M115" s="185"/>
      <c r="N115" s="41"/>
      <c r="O115" s="41"/>
      <c r="P115" s="41"/>
      <c r="Q115" s="41"/>
      <c r="R115" s="41"/>
      <c r="S115" s="41"/>
      <c r="T115" s="69"/>
      <c r="AT115" s="23" t="s">
        <v>133</v>
      </c>
      <c r="AU115" s="23" t="s">
        <v>84</v>
      </c>
    </row>
    <row r="116" spans="2:65" s="11" customFormat="1" ht="13.5">
      <c r="B116" s="186"/>
      <c r="D116" s="187" t="s">
        <v>135</v>
      </c>
      <c r="E116" s="188" t="s">
        <v>5</v>
      </c>
      <c r="F116" s="189" t="s">
        <v>181</v>
      </c>
      <c r="H116" s="190">
        <v>5.76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95" t="s">
        <v>135</v>
      </c>
      <c r="AU116" s="195" t="s">
        <v>84</v>
      </c>
      <c r="AV116" s="11" t="s">
        <v>84</v>
      </c>
      <c r="AW116" s="11" t="s">
        <v>37</v>
      </c>
      <c r="AX116" s="11" t="s">
        <v>24</v>
      </c>
      <c r="AY116" s="195" t="s">
        <v>125</v>
      </c>
    </row>
    <row r="117" spans="2:65" s="1" customFormat="1" ht="22.5" customHeight="1">
      <c r="B117" s="169"/>
      <c r="C117" s="170" t="s">
        <v>182</v>
      </c>
      <c r="D117" s="170" t="s">
        <v>127</v>
      </c>
      <c r="E117" s="171" t="s">
        <v>183</v>
      </c>
      <c r="F117" s="172" t="s">
        <v>184</v>
      </c>
      <c r="G117" s="173" t="s">
        <v>130</v>
      </c>
      <c r="H117" s="174">
        <v>6.12</v>
      </c>
      <c r="I117" s="175"/>
      <c r="J117" s="176">
        <f>ROUND(I117*H117,2)</f>
        <v>0</v>
      </c>
      <c r="K117" s="172" t="s">
        <v>131</v>
      </c>
      <c r="L117" s="40"/>
      <c r="M117" s="177" t="s">
        <v>5</v>
      </c>
      <c r="N117" s="178" t="s">
        <v>45</v>
      </c>
      <c r="O117" s="41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23" t="s">
        <v>79</v>
      </c>
      <c r="AT117" s="23" t="s">
        <v>127</v>
      </c>
      <c r="AU117" s="23" t="s">
        <v>84</v>
      </c>
      <c r="AY117" s="23" t="s">
        <v>125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23" t="s">
        <v>24</v>
      </c>
      <c r="BK117" s="181">
        <f>ROUND(I117*H117,2)</f>
        <v>0</v>
      </c>
      <c r="BL117" s="23" t="s">
        <v>79</v>
      </c>
      <c r="BM117" s="23" t="s">
        <v>185</v>
      </c>
    </row>
    <row r="118" spans="2:65" s="1" customFormat="1" ht="27">
      <c r="B118" s="40"/>
      <c r="D118" s="182" t="s">
        <v>133</v>
      </c>
      <c r="F118" s="183" t="s">
        <v>186</v>
      </c>
      <c r="I118" s="184"/>
      <c r="L118" s="40"/>
      <c r="M118" s="185"/>
      <c r="N118" s="41"/>
      <c r="O118" s="41"/>
      <c r="P118" s="41"/>
      <c r="Q118" s="41"/>
      <c r="R118" s="41"/>
      <c r="S118" s="41"/>
      <c r="T118" s="69"/>
      <c r="AT118" s="23" t="s">
        <v>133</v>
      </c>
      <c r="AU118" s="23" t="s">
        <v>84</v>
      </c>
    </row>
    <row r="119" spans="2:65" s="12" customFormat="1" ht="13.5">
      <c r="B119" s="196"/>
      <c r="D119" s="182" t="s">
        <v>135</v>
      </c>
      <c r="E119" s="197" t="s">
        <v>5</v>
      </c>
      <c r="F119" s="198" t="s">
        <v>187</v>
      </c>
      <c r="H119" s="199" t="s">
        <v>5</v>
      </c>
      <c r="I119" s="200"/>
      <c r="L119" s="196"/>
      <c r="M119" s="201"/>
      <c r="N119" s="202"/>
      <c r="O119" s="202"/>
      <c r="P119" s="202"/>
      <c r="Q119" s="202"/>
      <c r="R119" s="202"/>
      <c r="S119" s="202"/>
      <c r="T119" s="203"/>
      <c r="AT119" s="199" t="s">
        <v>135</v>
      </c>
      <c r="AU119" s="199" t="s">
        <v>84</v>
      </c>
      <c r="AV119" s="12" t="s">
        <v>24</v>
      </c>
      <c r="AW119" s="12" t="s">
        <v>37</v>
      </c>
      <c r="AX119" s="12" t="s">
        <v>74</v>
      </c>
      <c r="AY119" s="199" t="s">
        <v>125</v>
      </c>
    </row>
    <row r="120" spans="2:65" s="11" customFormat="1" ht="13.5">
      <c r="B120" s="186"/>
      <c r="D120" s="182" t="s">
        <v>135</v>
      </c>
      <c r="E120" s="195" t="s">
        <v>5</v>
      </c>
      <c r="F120" s="204" t="s">
        <v>188</v>
      </c>
      <c r="H120" s="205">
        <v>9.7200000000000006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5" t="s">
        <v>135</v>
      </c>
      <c r="AU120" s="195" t="s">
        <v>84</v>
      </c>
      <c r="AV120" s="11" t="s">
        <v>84</v>
      </c>
      <c r="AW120" s="11" t="s">
        <v>37</v>
      </c>
      <c r="AX120" s="11" t="s">
        <v>74</v>
      </c>
      <c r="AY120" s="195" t="s">
        <v>125</v>
      </c>
    </row>
    <row r="121" spans="2:65" s="11" customFormat="1" ht="13.5">
      <c r="B121" s="186"/>
      <c r="D121" s="182" t="s">
        <v>135</v>
      </c>
      <c r="E121" s="195" t="s">
        <v>5</v>
      </c>
      <c r="F121" s="204" t="s">
        <v>189</v>
      </c>
      <c r="H121" s="205">
        <v>-0.72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95" t="s">
        <v>135</v>
      </c>
      <c r="AU121" s="195" t="s">
        <v>84</v>
      </c>
      <c r="AV121" s="11" t="s">
        <v>84</v>
      </c>
      <c r="AW121" s="11" t="s">
        <v>37</v>
      </c>
      <c r="AX121" s="11" t="s">
        <v>74</v>
      </c>
      <c r="AY121" s="195" t="s">
        <v>125</v>
      </c>
    </row>
    <row r="122" spans="2:65" s="11" customFormat="1" ht="13.5">
      <c r="B122" s="186"/>
      <c r="D122" s="182" t="s">
        <v>135</v>
      </c>
      <c r="E122" s="195" t="s">
        <v>5</v>
      </c>
      <c r="F122" s="204" t="s">
        <v>190</v>
      </c>
      <c r="H122" s="205">
        <v>-2.88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95" t="s">
        <v>135</v>
      </c>
      <c r="AU122" s="195" t="s">
        <v>84</v>
      </c>
      <c r="AV122" s="11" t="s">
        <v>84</v>
      </c>
      <c r="AW122" s="11" t="s">
        <v>37</v>
      </c>
      <c r="AX122" s="11" t="s">
        <v>74</v>
      </c>
      <c r="AY122" s="195" t="s">
        <v>125</v>
      </c>
    </row>
    <row r="123" spans="2:65" s="13" customFormat="1" ht="13.5">
      <c r="B123" s="206"/>
      <c r="D123" s="187" t="s">
        <v>135</v>
      </c>
      <c r="E123" s="207" t="s">
        <v>5</v>
      </c>
      <c r="F123" s="208" t="s">
        <v>144</v>
      </c>
      <c r="H123" s="209">
        <v>6.12</v>
      </c>
      <c r="I123" s="210"/>
      <c r="L123" s="206"/>
      <c r="M123" s="211"/>
      <c r="N123" s="212"/>
      <c r="O123" s="212"/>
      <c r="P123" s="212"/>
      <c r="Q123" s="212"/>
      <c r="R123" s="212"/>
      <c r="S123" s="212"/>
      <c r="T123" s="213"/>
      <c r="AT123" s="214" t="s">
        <v>135</v>
      </c>
      <c r="AU123" s="214" t="s">
        <v>84</v>
      </c>
      <c r="AV123" s="13" t="s">
        <v>79</v>
      </c>
      <c r="AW123" s="13" t="s">
        <v>37</v>
      </c>
      <c r="AX123" s="13" t="s">
        <v>24</v>
      </c>
      <c r="AY123" s="214" t="s">
        <v>125</v>
      </c>
    </row>
    <row r="124" spans="2:65" s="1" customFormat="1" ht="22.5" customHeight="1">
      <c r="B124" s="169"/>
      <c r="C124" s="170" t="s">
        <v>191</v>
      </c>
      <c r="D124" s="170" t="s">
        <v>127</v>
      </c>
      <c r="E124" s="171" t="s">
        <v>192</v>
      </c>
      <c r="F124" s="172" t="s">
        <v>193</v>
      </c>
      <c r="G124" s="173" t="s">
        <v>130</v>
      </c>
      <c r="H124" s="174">
        <v>2.88</v>
      </c>
      <c r="I124" s="175"/>
      <c r="J124" s="176">
        <f>ROUND(I124*H124,2)</f>
        <v>0</v>
      </c>
      <c r="K124" s="172" t="s">
        <v>131</v>
      </c>
      <c r="L124" s="40"/>
      <c r="M124" s="177" t="s">
        <v>5</v>
      </c>
      <c r="N124" s="178" t="s">
        <v>45</v>
      </c>
      <c r="O124" s="41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23" t="s">
        <v>79</v>
      </c>
      <c r="AT124" s="23" t="s">
        <v>127</v>
      </c>
      <c r="AU124" s="23" t="s">
        <v>84</v>
      </c>
      <c r="AY124" s="23" t="s">
        <v>125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24</v>
      </c>
      <c r="BK124" s="181">
        <f>ROUND(I124*H124,2)</f>
        <v>0</v>
      </c>
      <c r="BL124" s="23" t="s">
        <v>79</v>
      </c>
      <c r="BM124" s="23" t="s">
        <v>194</v>
      </c>
    </row>
    <row r="125" spans="2:65" s="1" customFormat="1" ht="40.5">
      <c r="B125" s="40"/>
      <c r="D125" s="182" t="s">
        <v>133</v>
      </c>
      <c r="F125" s="183" t="s">
        <v>195</v>
      </c>
      <c r="I125" s="184"/>
      <c r="L125" s="40"/>
      <c r="M125" s="185"/>
      <c r="N125" s="41"/>
      <c r="O125" s="41"/>
      <c r="P125" s="41"/>
      <c r="Q125" s="41"/>
      <c r="R125" s="41"/>
      <c r="S125" s="41"/>
      <c r="T125" s="69"/>
      <c r="AT125" s="23" t="s">
        <v>133</v>
      </c>
      <c r="AU125" s="23" t="s">
        <v>84</v>
      </c>
    </row>
    <row r="126" spans="2:65" s="11" customFormat="1" ht="13.5">
      <c r="B126" s="186"/>
      <c r="D126" s="182" t="s">
        <v>135</v>
      </c>
      <c r="E126" s="195" t="s">
        <v>5</v>
      </c>
      <c r="F126" s="204" t="s">
        <v>196</v>
      </c>
      <c r="H126" s="205">
        <v>2.88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95" t="s">
        <v>135</v>
      </c>
      <c r="AU126" s="195" t="s">
        <v>84</v>
      </c>
      <c r="AV126" s="11" t="s">
        <v>84</v>
      </c>
      <c r="AW126" s="11" t="s">
        <v>37</v>
      </c>
      <c r="AX126" s="11" t="s">
        <v>74</v>
      </c>
      <c r="AY126" s="195" t="s">
        <v>125</v>
      </c>
    </row>
    <row r="127" spans="2:65" s="13" customFormat="1" ht="13.5">
      <c r="B127" s="206"/>
      <c r="D127" s="187" t="s">
        <v>135</v>
      </c>
      <c r="E127" s="207" t="s">
        <v>5</v>
      </c>
      <c r="F127" s="208" t="s">
        <v>144</v>
      </c>
      <c r="H127" s="209">
        <v>2.88</v>
      </c>
      <c r="I127" s="210"/>
      <c r="L127" s="206"/>
      <c r="M127" s="211"/>
      <c r="N127" s="212"/>
      <c r="O127" s="212"/>
      <c r="P127" s="212"/>
      <c r="Q127" s="212"/>
      <c r="R127" s="212"/>
      <c r="S127" s="212"/>
      <c r="T127" s="213"/>
      <c r="AT127" s="214" t="s">
        <v>135</v>
      </c>
      <c r="AU127" s="214" t="s">
        <v>84</v>
      </c>
      <c r="AV127" s="13" t="s">
        <v>79</v>
      </c>
      <c r="AW127" s="13" t="s">
        <v>37</v>
      </c>
      <c r="AX127" s="13" t="s">
        <v>24</v>
      </c>
      <c r="AY127" s="214" t="s">
        <v>125</v>
      </c>
    </row>
    <row r="128" spans="2:65" s="1" customFormat="1" ht="22.5" customHeight="1">
      <c r="B128" s="169"/>
      <c r="C128" s="216" t="s">
        <v>197</v>
      </c>
      <c r="D128" s="216" t="s">
        <v>198</v>
      </c>
      <c r="E128" s="217" t="s">
        <v>199</v>
      </c>
      <c r="F128" s="218" t="s">
        <v>200</v>
      </c>
      <c r="G128" s="219" t="s">
        <v>178</v>
      </c>
      <c r="H128" s="220">
        <v>5.1840000000000002</v>
      </c>
      <c r="I128" s="221"/>
      <c r="J128" s="222">
        <f>ROUND(I128*H128,2)</f>
        <v>0</v>
      </c>
      <c r="K128" s="218" t="s">
        <v>131</v>
      </c>
      <c r="L128" s="223"/>
      <c r="M128" s="224" t="s">
        <v>5</v>
      </c>
      <c r="N128" s="225" t="s">
        <v>45</v>
      </c>
      <c r="O128" s="41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23" t="s">
        <v>175</v>
      </c>
      <c r="AT128" s="23" t="s">
        <v>198</v>
      </c>
      <c r="AU128" s="23" t="s">
        <v>84</v>
      </c>
      <c r="AY128" s="23" t="s">
        <v>125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24</v>
      </c>
      <c r="BK128" s="181">
        <f>ROUND(I128*H128,2)</f>
        <v>0</v>
      </c>
      <c r="BL128" s="23" t="s">
        <v>79</v>
      </c>
      <c r="BM128" s="23" t="s">
        <v>201</v>
      </c>
    </row>
    <row r="129" spans="2:65" s="1" customFormat="1" ht="13.5">
      <c r="B129" s="40"/>
      <c r="D129" s="182" t="s">
        <v>133</v>
      </c>
      <c r="F129" s="183" t="s">
        <v>200</v>
      </c>
      <c r="I129" s="184"/>
      <c r="L129" s="40"/>
      <c r="M129" s="185"/>
      <c r="N129" s="41"/>
      <c r="O129" s="41"/>
      <c r="P129" s="41"/>
      <c r="Q129" s="41"/>
      <c r="R129" s="41"/>
      <c r="S129" s="41"/>
      <c r="T129" s="69"/>
      <c r="AT129" s="23" t="s">
        <v>133</v>
      </c>
      <c r="AU129" s="23" t="s">
        <v>84</v>
      </c>
    </row>
    <row r="130" spans="2:65" s="11" customFormat="1" ht="13.5">
      <c r="B130" s="186"/>
      <c r="D130" s="187" t="s">
        <v>135</v>
      </c>
      <c r="E130" s="188" t="s">
        <v>5</v>
      </c>
      <c r="F130" s="189" t="s">
        <v>202</v>
      </c>
      <c r="H130" s="190">
        <v>5.1840000000000002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5" t="s">
        <v>135</v>
      </c>
      <c r="AU130" s="195" t="s">
        <v>84</v>
      </c>
      <c r="AV130" s="11" t="s">
        <v>84</v>
      </c>
      <c r="AW130" s="11" t="s">
        <v>37</v>
      </c>
      <c r="AX130" s="11" t="s">
        <v>24</v>
      </c>
      <c r="AY130" s="195" t="s">
        <v>125</v>
      </c>
    </row>
    <row r="131" spans="2:65" s="1" customFormat="1" ht="22.5" customHeight="1">
      <c r="B131" s="169"/>
      <c r="C131" s="170" t="s">
        <v>203</v>
      </c>
      <c r="D131" s="170" t="s">
        <v>127</v>
      </c>
      <c r="E131" s="171" t="s">
        <v>204</v>
      </c>
      <c r="F131" s="172" t="s">
        <v>205</v>
      </c>
      <c r="G131" s="173" t="s">
        <v>148</v>
      </c>
      <c r="H131" s="174">
        <v>7.2</v>
      </c>
      <c r="I131" s="175"/>
      <c r="J131" s="176">
        <f>ROUND(I131*H131,2)</f>
        <v>0</v>
      </c>
      <c r="K131" s="172" t="s">
        <v>131</v>
      </c>
      <c r="L131" s="40"/>
      <c r="M131" s="177" t="s">
        <v>5</v>
      </c>
      <c r="N131" s="178" t="s">
        <v>45</v>
      </c>
      <c r="O131" s="41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3" t="s">
        <v>79</v>
      </c>
      <c r="AT131" s="23" t="s">
        <v>127</v>
      </c>
      <c r="AU131" s="23" t="s">
        <v>84</v>
      </c>
      <c r="AY131" s="23" t="s">
        <v>125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3" t="s">
        <v>24</v>
      </c>
      <c r="BK131" s="181">
        <f>ROUND(I131*H131,2)</f>
        <v>0</v>
      </c>
      <c r="BL131" s="23" t="s">
        <v>79</v>
      </c>
      <c r="BM131" s="23" t="s">
        <v>206</v>
      </c>
    </row>
    <row r="132" spans="2:65" s="1" customFormat="1" ht="27">
      <c r="B132" s="40"/>
      <c r="D132" s="182" t="s">
        <v>133</v>
      </c>
      <c r="F132" s="183" t="s">
        <v>207</v>
      </c>
      <c r="I132" s="184"/>
      <c r="L132" s="40"/>
      <c r="M132" s="185"/>
      <c r="N132" s="41"/>
      <c r="O132" s="41"/>
      <c r="P132" s="41"/>
      <c r="Q132" s="41"/>
      <c r="R132" s="41"/>
      <c r="S132" s="41"/>
      <c r="T132" s="69"/>
      <c r="AT132" s="23" t="s">
        <v>133</v>
      </c>
      <c r="AU132" s="23" t="s">
        <v>84</v>
      </c>
    </row>
    <row r="133" spans="2:65" s="11" customFormat="1" ht="13.5">
      <c r="B133" s="186"/>
      <c r="D133" s="187" t="s">
        <v>135</v>
      </c>
      <c r="E133" s="188" t="s">
        <v>5</v>
      </c>
      <c r="F133" s="189" t="s">
        <v>208</v>
      </c>
      <c r="H133" s="190">
        <v>7.2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5" t="s">
        <v>135</v>
      </c>
      <c r="AU133" s="195" t="s">
        <v>84</v>
      </c>
      <c r="AV133" s="11" t="s">
        <v>84</v>
      </c>
      <c r="AW133" s="11" t="s">
        <v>37</v>
      </c>
      <c r="AX133" s="11" t="s">
        <v>24</v>
      </c>
      <c r="AY133" s="195" t="s">
        <v>125</v>
      </c>
    </row>
    <row r="134" spans="2:65" s="1" customFormat="1" ht="22.5" customHeight="1">
      <c r="B134" s="169"/>
      <c r="C134" s="170" t="s">
        <v>209</v>
      </c>
      <c r="D134" s="170" t="s">
        <v>127</v>
      </c>
      <c r="E134" s="171" t="s">
        <v>210</v>
      </c>
      <c r="F134" s="172" t="s">
        <v>211</v>
      </c>
      <c r="G134" s="173" t="s">
        <v>148</v>
      </c>
      <c r="H134" s="174">
        <v>7.2</v>
      </c>
      <c r="I134" s="175"/>
      <c r="J134" s="176">
        <f>ROUND(I134*H134,2)</f>
        <v>0</v>
      </c>
      <c r="K134" s="172" t="s">
        <v>131</v>
      </c>
      <c r="L134" s="40"/>
      <c r="M134" s="177" t="s">
        <v>5</v>
      </c>
      <c r="N134" s="178" t="s">
        <v>45</v>
      </c>
      <c r="O134" s="41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AR134" s="23" t="s">
        <v>79</v>
      </c>
      <c r="AT134" s="23" t="s">
        <v>127</v>
      </c>
      <c r="AU134" s="23" t="s">
        <v>84</v>
      </c>
      <c r="AY134" s="23" t="s">
        <v>125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3" t="s">
        <v>24</v>
      </c>
      <c r="BK134" s="181">
        <f>ROUND(I134*H134,2)</f>
        <v>0</v>
      </c>
      <c r="BL134" s="23" t="s">
        <v>79</v>
      </c>
      <c r="BM134" s="23" t="s">
        <v>212</v>
      </c>
    </row>
    <row r="135" spans="2:65" s="1" customFormat="1" ht="27">
      <c r="B135" s="40"/>
      <c r="D135" s="187" t="s">
        <v>133</v>
      </c>
      <c r="F135" s="215" t="s">
        <v>213</v>
      </c>
      <c r="I135" s="184"/>
      <c r="L135" s="40"/>
      <c r="M135" s="185"/>
      <c r="N135" s="41"/>
      <c r="O135" s="41"/>
      <c r="P135" s="41"/>
      <c r="Q135" s="41"/>
      <c r="R135" s="41"/>
      <c r="S135" s="41"/>
      <c r="T135" s="69"/>
      <c r="AT135" s="23" t="s">
        <v>133</v>
      </c>
      <c r="AU135" s="23" t="s">
        <v>84</v>
      </c>
    </row>
    <row r="136" spans="2:65" s="1" customFormat="1" ht="22.5" customHeight="1">
      <c r="B136" s="169"/>
      <c r="C136" s="216" t="s">
        <v>214</v>
      </c>
      <c r="D136" s="216" t="s">
        <v>198</v>
      </c>
      <c r="E136" s="217" t="s">
        <v>215</v>
      </c>
      <c r="F136" s="218" t="s">
        <v>216</v>
      </c>
      <c r="G136" s="219" t="s">
        <v>217</v>
      </c>
      <c r="H136" s="220">
        <v>0.374</v>
      </c>
      <c r="I136" s="221"/>
      <c r="J136" s="222">
        <f>ROUND(I136*H136,2)</f>
        <v>0</v>
      </c>
      <c r="K136" s="218" t="s">
        <v>131</v>
      </c>
      <c r="L136" s="223"/>
      <c r="M136" s="224" t="s">
        <v>5</v>
      </c>
      <c r="N136" s="225" t="s">
        <v>45</v>
      </c>
      <c r="O136" s="41"/>
      <c r="P136" s="179">
        <f>O136*H136</f>
        <v>0</v>
      </c>
      <c r="Q136" s="179">
        <v>1E-3</v>
      </c>
      <c r="R136" s="179">
        <f>Q136*H136</f>
        <v>3.7399999999999998E-4</v>
      </c>
      <c r="S136" s="179">
        <v>0</v>
      </c>
      <c r="T136" s="180">
        <f>S136*H136</f>
        <v>0</v>
      </c>
      <c r="AR136" s="23" t="s">
        <v>175</v>
      </c>
      <c r="AT136" s="23" t="s">
        <v>198</v>
      </c>
      <c r="AU136" s="23" t="s">
        <v>84</v>
      </c>
      <c r="AY136" s="23" t="s">
        <v>125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23" t="s">
        <v>24</v>
      </c>
      <c r="BK136" s="181">
        <f>ROUND(I136*H136,2)</f>
        <v>0</v>
      </c>
      <c r="BL136" s="23" t="s">
        <v>79</v>
      </c>
      <c r="BM136" s="23" t="s">
        <v>218</v>
      </c>
    </row>
    <row r="137" spans="2:65" s="1" customFormat="1" ht="13.5">
      <c r="B137" s="40"/>
      <c r="D137" s="182" t="s">
        <v>133</v>
      </c>
      <c r="F137" s="183" t="s">
        <v>216</v>
      </c>
      <c r="I137" s="184"/>
      <c r="L137" s="40"/>
      <c r="M137" s="185"/>
      <c r="N137" s="41"/>
      <c r="O137" s="41"/>
      <c r="P137" s="41"/>
      <c r="Q137" s="41"/>
      <c r="R137" s="41"/>
      <c r="S137" s="41"/>
      <c r="T137" s="69"/>
      <c r="AT137" s="23" t="s">
        <v>133</v>
      </c>
      <c r="AU137" s="23" t="s">
        <v>84</v>
      </c>
    </row>
    <row r="138" spans="2:65" s="11" customFormat="1" ht="13.5">
      <c r="B138" s="186"/>
      <c r="D138" s="182" t="s">
        <v>135</v>
      </c>
      <c r="E138" s="195" t="s">
        <v>5</v>
      </c>
      <c r="F138" s="204" t="s">
        <v>219</v>
      </c>
      <c r="H138" s="205">
        <v>0.374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5" t="s">
        <v>135</v>
      </c>
      <c r="AU138" s="195" t="s">
        <v>84</v>
      </c>
      <c r="AV138" s="11" t="s">
        <v>84</v>
      </c>
      <c r="AW138" s="11" t="s">
        <v>37</v>
      </c>
      <c r="AX138" s="11" t="s">
        <v>24</v>
      </c>
      <c r="AY138" s="195" t="s">
        <v>125</v>
      </c>
    </row>
    <row r="139" spans="2:65" s="10" customFormat="1" ht="29.85" customHeight="1">
      <c r="B139" s="155"/>
      <c r="D139" s="166" t="s">
        <v>73</v>
      </c>
      <c r="E139" s="167" t="s">
        <v>79</v>
      </c>
      <c r="F139" s="167" t="s">
        <v>220</v>
      </c>
      <c r="I139" s="158"/>
      <c r="J139" s="168">
        <f>BK139</f>
        <v>0</v>
      </c>
      <c r="L139" s="155"/>
      <c r="M139" s="160"/>
      <c r="N139" s="161"/>
      <c r="O139" s="161"/>
      <c r="P139" s="162">
        <f>SUM(P140:P143)</f>
        <v>0</v>
      </c>
      <c r="Q139" s="161"/>
      <c r="R139" s="162">
        <f>SUM(R140:R143)</f>
        <v>1.3613544</v>
      </c>
      <c r="S139" s="161"/>
      <c r="T139" s="163">
        <f>SUM(T140:T143)</f>
        <v>0</v>
      </c>
      <c r="AR139" s="156" t="s">
        <v>24</v>
      </c>
      <c r="AT139" s="164" t="s">
        <v>73</v>
      </c>
      <c r="AU139" s="164" t="s">
        <v>24</v>
      </c>
      <c r="AY139" s="156" t="s">
        <v>125</v>
      </c>
      <c r="BK139" s="165">
        <f>SUM(BK140:BK143)</f>
        <v>0</v>
      </c>
    </row>
    <row r="140" spans="2:65" s="1" customFormat="1" ht="22.5" customHeight="1">
      <c r="B140" s="169"/>
      <c r="C140" s="170" t="s">
        <v>11</v>
      </c>
      <c r="D140" s="170" t="s">
        <v>127</v>
      </c>
      <c r="E140" s="171" t="s">
        <v>221</v>
      </c>
      <c r="F140" s="172" t="s">
        <v>222</v>
      </c>
      <c r="G140" s="173" t="s">
        <v>130</v>
      </c>
      <c r="H140" s="174">
        <v>0.72</v>
      </c>
      <c r="I140" s="175"/>
      <c r="J140" s="176">
        <f>ROUND(I140*H140,2)</f>
        <v>0</v>
      </c>
      <c r="K140" s="172" t="s">
        <v>131</v>
      </c>
      <c r="L140" s="40"/>
      <c r="M140" s="177" t="s">
        <v>5</v>
      </c>
      <c r="N140" s="178" t="s">
        <v>45</v>
      </c>
      <c r="O140" s="41"/>
      <c r="P140" s="179">
        <f>O140*H140</f>
        <v>0</v>
      </c>
      <c r="Q140" s="179">
        <v>1.8907700000000001</v>
      </c>
      <c r="R140" s="179">
        <f>Q140*H140</f>
        <v>1.3613544</v>
      </c>
      <c r="S140" s="179">
        <v>0</v>
      </c>
      <c r="T140" s="180">
        <f>S140*H140</f>
        <v>0</v>
      </c>
      <c r="AR140" s="23" t="s">
        <v>79</v>
      </c>
      <c r="AT140" s="23" t="s">
        <v>127</v>
      </c>
      <c r="AU140" s="23" t="s">
        <v>84</v>
      </c>
      <c r="AY140" s="23" t="s">
        <v>125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23" t="s">
        <v>24</v>
      </c>
      <c r="BK140" s="181">
        <f>ROUND(I140*H140,2)</f>
        <v>0</v>
      </c>
      <c r="BL140" s="23" t="s">
        <v>79</v>
      </c>
      <c r="BM140" s="23" t="s">
        <v>223</v>
      </c>
    </row>
    <row r="141" spans="2:65" s="1" customFormat="1" ht="13.5">
      <c r="B141" s="40"/>
      <c r="D141" s="182" t="s">
        <v>133</v>
      </c>
      <c r="F141" s="183" t="s">
        <v>224</v>
      </c>
      <c r="I141" s="184"/>
      <c r="L141" s="40"/>
      <c r="M141" s="185"/>
      <c r="N141" s="41"/>
      <c r="O141" s="41"/>
      <c r="P141" s="41"/>
      <c r="Q141" s="41"/>
      <c r="R141" s="41"/>
      <c r="S141" s="41"/>
      <c r="T141" s="69"/>
      <c r="AT141" s="23" t="s">
        <v>133</v>
      </c>
      <c r="AU141" s="23" t="s">
        <v>84</v>
      </c>
    </row>
    <row r="142" spans="2:65" s="11" customFormat="1" ht="13.5">
      <c r="B142" s="186"/>
      <c r="D142" s="182" t="s">
        <v>135</v>
      </c>
      <c r="E142" s="195" t="s">
        <v>5</v>
      </c>
      <c r="F142" s="204" t="s">
        <v>225</v>
      </c>
      <c r="H142" s="205">
        <v>0.72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5" t="s">
        <v>135</v>
      </c>
      <c r="AU142" s="195" t="s">
        <v>84</v>
      </c>
      <c r="AV142" s="11" t="s">
        <v>84</v>
      </c>
      <c r="AW142" s="11" t="s">
        <v>37</v>
      </c>
      <c r="AX142" s="11" t="s">
        <v>74</v>
      </c>
      <c r="AY142" s="195" t="s">
        <v>125</v>
      </c>
    </row>
    <row r="143" spans="2:65" s="13" customFormat="1" ht="13.5">
      <c r="B143" s="206"/>
      <c r="D143" s="182" t="s">
        <v>135</v>
      </c>
      <c r="E143" s="226" t="s">
        <v>5</v>
      </c>
      <c r="F143" s="227" t="s">
        <v>144</v>
      </c>
      <c r="H143" s="228">
        <v>0.72</v>
      </c>
      <c r="I143" s="210"/>
      <c r="L143" s="206"/>
      <c r="M143" s="211"/>
      <c r="N143" s="212"/>
      <c r="O143" s="212"/>
      <c r="P143" s="212"/>
      <c r="Q143" s="212"/>
      <c r="R143" s="212"/>
      <c r="S143" s="212"/>
      <c r="T143" s="213"/>
      <c r="AT143" s="214" t="s">
        <v>135</v>
      </c>
      <c r="AU143" s="214" t="s">
        <v>84</v>
      </c>
      <c r="AV143" s="13" t="s">
        <v>79</v>
      </c>
      <c r="AW143" s="13" t="s">
        <v>37</v>
      </c>
      <c r="AX143" s="13" t="s">
        <v>24</v>
      </c>
      <c r="AY143" s="214" t="s">
        <v>125</v>
      </c>
    </row>
    <row r="144" spans="2:65" s="10" customFormat="1" ht="29.85" customHeight="1">
      <c r="B144" s="155"/>
      <c r="D144" s="166" t="s">
        <v>73</v>
      </c>
      <c r="E144" s="167" t="s">
        <v>175</v>
      </c>
      <c r="F144" s="167" t="s">
        <v>226</v>
      </c>
      <c r="I144" s="158"/>
      <c r="J144" s="168">
        <f>BK144</f>
        <v>0</v>
      </c>
      <c r="L144" s="155"/>
      <c r="M144" s="160"/>
      <c r="N144" s="161"/>
      <c r="O144" s="161"/>
      <c r="P144" s="162">
        <f>SUM(P145:P166)</f>
        <v>0</v>
      </c>
      <c r="Q144" s="161"/>
      <c r="R144" s="162">
        <f>SUM(R145:R166)</f>
        <v>0.95219999999999994</v>
      </c>
      <c r="S144" s="161"/>
      <c r="T144" s="163">
        <f>SUM(T145:T166)</f>
        <v>0</v>
      </c>
      <c r="AR144" s="156" t="s">
        <v>24</v>
      </c>
      <c r="AT144" s="164" t="s">
        <v>73</v>
      </c>
      <c r="AU144" s="164" t="s">
        <v>24</v>
      </c>
      <c r="AY144" s="156" t="s">
        <v>125</v>
      </c>
      <c r="BK144" s="165">
        <f>SUM(BK145:BK166)</f>
        <v>0</v>
      </c>
    </row>
    <row r="145" spans="2:65" s="1" customFormat="1" ht="22.5" customHeight="1">
      <c r="B145" s="169"/>
      <c r="C145" s="170" t="s">
        <v>227</v>
      </c>
      <c r="D145" s="170" t="s">
        <v>127</v>
      </c>
      <c r="E145" s="171" t="s">
        <v>228</v>
      </c>
      <c r="F145" s="172" t="s">
        <v>229</v>
      </c>
      <c r="G145" s="173" t="s">
        <v>230</v>
      </c>
      <c r="H145" s="174">
        <v>6</v>
      </c>
      <c r="I145" s="175"/>
      <c r="J145" s="176">
        <f>ROUND(I145*H145,2)</f>
        <v>0</v>
      </c>
      <c r="K145" s="172" t="s">
        <v>131</v>
      </c>
      <c r="L145" s="40"/>
      <c r="M145" s="177" t="s">
        <v>5</v>
      </c>
      <c r="N145" s="178" t="s">
        <v>45</v>
      </c>
      <c r="O145" s="41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23" t="s">
        <v>79</v>
      </c>
      <c r="AT145" s="23" t="s">
        <v>127</v>
      </c>
      <c r="AU145" s="23" t="s">
        <v>84</v>
      </c>
      <c r="AY145" s="23" t="s">
        <v>125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24</v>
      </c>
      <c r="BK145" s="181">
        <f>ROUND(I145*H145,2)</f>
        <v>0</v>
      </c>
      <c r="BL145" s="23" t="s">
        <v>79</v>
      </c>
      <c r="BM145" s="23" t="s">
        <v>231</v>
      </c>
    </row>
    <row r="146" spans="2:65" s="1" customFormat="1" ht="27">
      <c r="B146" s="40"/>
      <c r="D146" s="187" t="s">
        <v>133</v>
      </c>
      <c r="F146" s="215" t="s">
        <v>232</v>
      </c>
      <c r="I146" s="184"/>
      <c r="L146" s="40"/>
      <c r="M146" s="185"/>
      <c r="N146" s="41"/>
      <c r="O146" s="41"/>
      <c r="P146" s="41"/>
      <c r="Q146" s="41"/>
      <c r="R146" s="41"/>
      <c r="S146" s="41"/>
      <c r="T146" s="69"/>
      <c r="AT146" s="23" t="s">
        <v>133</v>
      </c>
      <c r="AU146" s="23" t="s">
        <v>84</v>
      </c>
    </row>
    <row r="147" spans="2:65" s="1" customFormat="1" ht="22.5" customHeight="1">
      <c r="B147" s="169"/>
      <c r="C147" s="216" t="s">
        <v>233</v>
      </c>
      <c r="D147" s="216" t="s">
        <v>198</v>
      </c>
      <c r="E147" s="217" t="s">
        <v>234</v>
      </c>
      <c r="F147" s="218" t="s">
        <v>235</v>
      </c>
      <c r="G147" s="219" t="s">
        <v>230</v>
      </c>
      <c r="H147" s="220">
        <v>6</v>
      </c>
      <c r="I147" s="221"/>
      <c r="J147" s="222">
        <f>ROUND(I147*H147,2)</f>
        <v>0</v>
      </c>
      <c r="K147" s="218" t="s">
        <v>131</v>
      </c>
      <c r="L147" s="223"/>
      <c r="M147" s="224" t="s">
        <v>5</v>
      </c>
      <c r="N147" s="225" t="s">
        <v>45</v>
      </c>
      <c r="O147" s="41"/>
      <c r="P147" s="179">
        <f>O147*H147</f>
        <v>0</v>
      </c>
      <c r="Q147" s="179">
        <v>1E-3</v>
      </c>
      <c r="R147" s="179">
        <f>Q147*H147</f>
        <v>6.0000000000000001E-3</v>
      </c>
      <c r="S147" s="179">
        <v>0</v>
      </c>
      <c r="T147" s="180">
        <f>S147*H147</f>
        <v>0</v>
      </c>
      <c r="AR147" s="23" t="s">
        <v>175</v>
      </c>
      <c r="AT147" s="23" t="s">
        <v>198</v>
      </c>
      <c r="AU147" s="23" t="s">
        <v>84</v>
      </c>
      <c r="AY147" s="23" t="s">
        <v>125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3" t="s">
        <v>24</v>
      </c>
      <c r="BK147" s="181">
        <f>ROUND(I147*H147,2)</f>
        <v>0</v>
      </c>
      <c r="BL147" s="23" t="s">
        <v>79</v>
      </c>
      <c r="BM147" s="23" t="s">
        <v>236</v>
      </c>
    </row>
    <row r="148" spans="2:65" s="1" customFormat="1" ht="13.5">
      <c r="B148" s="40"/>
      <c r="D148" s="187" t="s">
        <v>133</v>
      </c>
      <c r="F148" s="215" t="s">
        <v>235</v>
      </c>
      <c r="I148" s="184"/>
      <c r="L148" s="40"/>
      <c r="M148" s="185"/>
      <c r="N148" s="41"/>
      <c r="O148" s="41"/>
      <c r="P148" s="41"/>
      <c r="Q148" s="41"/>
      <c r="R148" s="41"/>
      <c r="S148" s="41"/>
      <c r="T148" s="69"/>
      <c r="AT148" s="23" t="s">
        <v>133</v>
      </c>
      <c r="AU148" s="23" t="s">
        <v>84</v>
      </c>
    </row>
    <row r="149" spans="2:65" s="1" customFormat="1" ht="22.5" customHeight="1">
      <c r="B149" s="169"/>
      <c r="C149" s="170" t="s">
        <v>237</v>
      </c>
      <c r="D149" s="170" t="s">
        <v>127</v>
      </c>
      <c r="E149" s="171" t="s">
        <v>238</v>
      </c>
      <c r="F149" s="172" t="s">
        <v>239</v>
      </c>
      <c r="G149" s="173" t="s">
        <v>230</v>
      </c>
      <c r="H149" s="174">
        <v>6</v>
      </c>
      <c r="I149" s="175"/>
      <c r="J149" s="176">
        <f>ROUND(I149*H149,2)</f>
        <v>0</v>
      </c>
      <c r="K149" s="172" t="s">
        <v>131</v>
      </c>
      <c r="L149" s="40"/>
      <c r="M149" s="177" t="s">
        <v>5</v>
      </c>
      <c r="N149" s="178" t="s">
        <v>45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23" t="s">
        <v>79</v>
      </c>
      <c r="AT149" s="23" t="s">
        <v>127</v>
      </c>
      <c r="AU149" s="23" t="s">
        <v>84</v>
      </c>
      <c r="AY149" s="23" t="s">
        <v>125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24</v>
      </c>
      <c r="BK149" s="181">
        <f>ROUND(I149*H149,2)</f>
        <v>0</v>
      </c>
      <c r="BL149" s="23" t="s">
        <v>79</v>
      </c>
      <c r="BM149" s="23" t="s">
        <v>240</v>
      </c>
    </row>
    <row r="150" spans="2:65" s="1" customFormat="1" ht="27">
      <c r="B150" s="40"/>
      <c r="D150" s="187" t="s">
        <v>133</v>
      </c>
      <c r="F150" s="215" t="s">
        <v>241</v>
      </c>
      <c r="I150" s="184"/>
      <c r="L150" s="40"/>
      <c r="M150" s="185"/>
      <c r="N150" s="41"/>
      <c r="O150" s="41"/>
      <c r="P150" s="41"/>
      <c r="Q150" s="41"/>
      <c r="R150" s="41"/>
      <c r="S150" s="41"/>
      <c r="T150" s="69"/>
      <c r="AT150" s="23" t="s">
        <v>133</v>
      </c>
      <c r="AU150" s="23" t="s">
        <v>84</v>
      </c>
    </row>
    <row r="151" spans="2:65" s="1" customFormat="1" ht="22.5" customHeight="1">
      <c r="B151" s="169"/>
      <c r="C151" s="216" t="s">
        <v>242</v>
      </c>
      <c r="D151" s="216" t="s">
        <v>198</v>
      </c>
      <c r="E151" s="217" t="s">
        <v>243</v>
      </c>
      <c r="F151" s="218" t="s">
        <v>244</v>
      </c>
      <c r="G151" s="219" t="s">
        <v>230</v>
      </c>
      <c r="H151" s="220">
        <v>6</v>
      </c>
      <c r="I151" s="221"/>
      <c r="J151" s="222">
        <f>ROUND(I151*H151,2)</f>
        <v>0</v>
      </c>
      <c r="K151" s="218" t="s">
        <v>131</v>
      </c>
      <c r="L151" s="223"/>
      <c r="M151" s="224" t="s">
        <v>5</v>
      </c>
      <c r="N151" s="225" t="s">
        <v>45</v>
      </c>
      <c r="O151" s="41"/>
      <c r="P151" s="179">
        <f>O151*H151</f>
        <v>0</v>
      </c>
      <c r="Q151" s="179">
        <v>1.4E-3</v>
      </c>
      <c r="R151" s="179">
        <f>Q151*H151</f>
        <v>8.3999999999999995E-3</v>
      </c>
      <c r="S151" s="179">
        <v>0</v>
      </c>
      <c r="T151" s="180">
        <f>S151*H151</f>
        <v>0</v>
      </c>
      <c r="AR151" s="23" t="s">
        <v>175</v>
      </c>
      <c r="AT151" s="23" t="s">
        <v>198</v>
      </c>
      <c r="AU151" s="23" t="s">
        <v>84</v>
      </c>
      <c r="AY151" s="23" t="s">
        <v>125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24</v>
      </c>
      <c r="BK151" s="181">
        <f>ROUND(I151*H151,2)</f>
        <v>0</v>
      </c>
      <c r="BL151" s="23" t="s">
        <v>79</v>
      </c>
      <c r="BM151" s="23" t="s">
        <v>245</v>
      </c>
    </row>
    <row r="152" spans="2:65" s="1" customFormat="1" ht="13.5">
      <c r="B152" s="40"/>
      <c r="D152" s="187" t="s">
        <v>133</v>
      </c>
      <c r="F152" s="215" t="s">
        <v>244</v>
      </c>
      <c r="I152" s="184"/>
      <c r="L152" s="40"/>
      <c r="M152" s="185"/>
      <c r="N152" s="41"/>
      <c r="O152" s="41"/>
      <c r="P152" s="41"/>
      <c r="Q152" s="41"/>
      <c r="R152" s="41"/>
      <c r="S152" s="41"/>
      <c r="T152" s="69"/>
      <c r="AT152" s="23" t="s">
        <v>133</v>
      </c>
      <c r="AU152" s="23" t="s">
        <v>84</v>
      </c>
    </row>
    <row r="153" spans="2:65" s="1" customFormat="1" ht="22.5" customHeight="1">
      <c r="B153" s="169"/>
      <c r="C153" s="170" t="s">
        <v>246</v>
      </c>
      <c r="D153" s="170" t="s">
        <v>127</v>
      </c>
      <c r="E153" s="171" t="s">
        <v>247</v>
      </c>
      <c r="F153" s="172" t="s">
        <v>248</v>
      </c>
      <c r="G153" s="173" t="s">
        <v>230</v>
      </c>
      <c r="H153" s="174">
        <v>12</v>
      </c>
      <c r="I153" s="175"/>
      <c r="J153" s="176">
        <f>ROUND(I153*H153,2)</f>
        <v>0</v>
      </c>
      <c r="K153" s="172" t="s">
        <v>131</v>
      </c>
      <c r="L153" s="40"/>
      <c r="M153" s="177" t="s">
        <v>5</v>
      </c>
      <c r="N153" s="178" t="s">
        <v>45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79</v>
      </c>
      <c r="AT153" s="23" t="s">
        <v>127</v>
      </c>
      <c r="AU153" s="23" t="s">
        <v>84</v>
      </c>
      <c r="AY153" s="23" t="s">
        <v>125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24</v>
      </c>
      <c r="BK153" s="181">
        <f>ROUND(I153*H153,2)</f>
        <v>0</v>
      </c>
      <c r="BL153" s="23" t="s">
        <v>79</v>
      </c>
      <c r="BM153" s="23" t="s">
        <v>249</v>
      </c>
    </row>
    <row r="154" spans="2:65" s="1" customFormat="1" ht="13.5">
      <c r="B154" s="40"/>
      <c r="D154" s="187" t="s">
        <v>133</v>
      </c>
      <c r="F154" s="215" t="s">
        <v>250</v>
      </c>
      <c r="I154" s="184"/>
      <c r="L154" s="40"/>
      <c r="M154" s="185"/>
      <c r="N154" s="41"/>
      <c r="O154" s="41"/>
      <c r="P154" s="41"/>
      <c r="Q154" s="41"/>
      <c r="R154" s="41"/>
      <c r="S154" s="41"/>
      <c r="T154" s="69"/>
      <c r="AT154" s="23" t="s">
        <v>133</v>
      </c>
      <c r="AU154" s="23" t="s">
        <v>84</v>
      </c>
    </row>
    <row r="155" spans="2:65" s="1" customFormat="1" ht="22.5" customHeight="1">
      <c r="B155" s="169"/>
      <c r="C155" s="170" t="s">
        <v>10</v>
      </c>
      <c r="D155" s="170" t="s">
        <v>127</v>
      </c>
      <c r="E155" s="171" t="s">
        <v>251</v>
      </c>
      <c r="F155" s="172" t="s">
        <v>252</v>
      </c>
      <c r="G155" s="173" t="s">
        <v>253</v>
      </c>
      <c r="H155" s="174">
        <v>2</v>
      </c>
      <c r="I155" s="175"/>
      <c r="J155" s="176">
        <f>ROUND(I155*H155,2)</f>
        <v>0</v>
      </c>
      <c r="K155" s="172" t="s">
        <v>131</v>
      </c>
      <c r="L155" s="40"/>
      <c r="M155" s="177" t="s">
        <v>5</v>
      </c>
      <c r="N155" s="178" t="s">
        <v>45</v>
      </c>
      <c r="O155" s="41"/>
      <c r="P155" s="179">
        <f>O155*H155</f>
        <v>0</v>
      </c>
      <c r="Q155" s="179">
        <v>0.46009</v>
      </c>
      <c r="R155" s="179">
        <f>Q155*H155</f>
        <v>0.92018</v>
      </c>
      <c r="S155" s="179">
        <v>0</v>
      </c>
      <c r="T155" s="180">
        <f>S155*H155</f>
        <v>0</v>
      </c>
      <c r="AR155" s="23" t="s">
        <v>79</v>
      </c>
      <c r="AT155" s="23" t="s">
        <v>127</v>
      </c>
      <c r="AU155" s="23" t="s">
        <v>84</v>
      </c>
      <c r="AY155" s="23" t="s">
        <v>125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23" t="s">
        <v>24</v>
      </c>
      <c r="BK155" s="181">
        <f>ROUND(I155*H155,2)</f>
        <v>0</v>
      </c>
      <c r="BL155" s="23" t="s">
        <v>79</v>
      </c>
      <c r="BM155" s="23" t="s">
        <v>254</v>
      </c>
    </row>
    <row r="156" spans="2:65" s="1" customFormat="1" ht="13.5">
      <c r="B156" s="40"/>
      <c r="D156" s="187" t="s">
        <v>133</v>
      </c>
      <c r="F156" s="215" t="s">
        <v>255</v>
      </c>
      <c r="I156" s="184"/>
      <c r="L156" s="40"/>
      <c r="M156" s="185"/>
      <c r="N156" s="41"/>
      <c r="O156" s="41"/>
      <c r="P156" s="41"/>
      <c r="Q156" s="41"/>
      <c r="R156" s="41"/>
      <c r="S156" s="41"/>
      <c r="T156" s="69"/>
      <c r="AT156" s="23" t="s">
        <v>133</v>
      </c>
      <c r="AU156" s="23" t="s">
        <v>84</v>
      </c>
    </row>
    <row r="157" spans="2:65" s="1" customFormat="1" ht="22.5" customHeight="1">
      <c r="B157" s="169"/>
      <c r="C157" s="170" t="s">
        <v>256</v>
      </c>
      <c r="D157" s="170" t="s">
        <v>127</v>
      </c>
      <c r="E157" s="171" t="s">
        <v>257</v>
      </c>
      <c r="F157" s="172" t="s">
        <v>258</v>
      </c>
      <c r="G157" s="173" t="s">
        <v>230</v>
      </c>
      <c r="H157" s="174">
        <v>2</v>
      </c>
      <c r="I157" s="175"/>
      <c r="J157" s="176">
        <f>ROUND(I157*H157,2)</f>
        <v>0</v>
      </c>
      <c r="K157" s="172" t="s">
        <v>5</v>
      </c>
      <c r="L157" s="40"/>
      <c r="M157" s="177" t="s">
        <v>5</v>
      </c>
      <c r="N157" s="178" t="s">
        <v>45</v>
      </c>
      <c r="O157" s="41"/>
      <c r="P157" s="179">
        <f>O157*H157</f>
        <v>0</v>
      </c>
      <c r="Q157" s="179">
        <v>4.6999999999999999E-4</v>
      </c>
      <c r="R157" s="179">
        <f>Q157*H157</f>
        <v>9.3999999999999997E-4</v>
      </c>
      <c r="S157" s="179">
        <v>0</v>
      </c>
      <c r="T157" s="180">
        <f>S157*H157</f>
        <v>0</v>
      </c>
      <c r="AR157" s="23" t="s">
        <v>79</v>
      </c>
      <c r="AT157" s="23" t="s">
        <v>127</v>
      </c>
      <c r="AU157" s="23" t="s">
        <v>84</v>
      </c>
      <c r="AY157" s="23" t="s">
        <v>125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24</v>
      </c>
      <c r="BK157" s="181">
        <f>ROUND(I157*H157,2)</f>
        <v>0</v>
      </c>
      <c r="BL157" s="23" t="s">
        <v>79</v>
      </c>
      <c r="BM157" s="23" t="s">
        <v>259</v>
      </c>
    </row>
    <row r="158" spans="2:65" s="1" customFormat="1" ht="13.5">
      <c r="B158" s="40"/>
      <c r="D158" s="187" t="s">
        <v>133</v>
      </c>
      <c r="F158" s="215" t="s">
        <v>258</v>
      </c>
      <c r="I158" s="184"/>
      <c r="L158" s="40"/>
      <c r="M158" s="185"/>
      <c r="N158" s="41"/>
      <c r="O158" s="41"/>
      <c r="P158" s="41"/>
      <c r="Q158" s="41"/>
      <c r="R158" s="41"/>
      <c r="S158" s="41"/>
      <c r="T158" s="69"/>
      <c r="AT158" s="23" t="s">
        <v>133</v>
      </c>
      <c r="AU158" s="23" t="s">
        <v>84</v>
      </c>
    </row>
    <row r="159" spans="2:65" s="1" customFormat="1" ht="22.5" customHeight="1">
      <c r="B159" s="169"/>
      <c r="C159" s="216" t="s">
        <v>260</v>
      </c>
      <c r="D159" s="216" t="s">
        <v>198</v>
      </c>
      <c r="E159" s="217" t="s">
        <v>261</v>
      </c>
      <c r="F159" s="218" t="s">
        <v>262</v>
      </c>
      <c r="G159" s="219" t="s">
        <v>230</v>
      </c>
      <c r="H159" s="220">
        <v>1</v>
      </c>
      <c r="I159" s="221"/>
      <c r="J159" s="222">
        <f>ROUND(I159*H159,2)</f>
        <v>0</v>
      </c>
      <c r="K159" s="218" t="s">
        <v>131</v>
      </c>
      <c r="L159" s="223"/>
      <c r="M159" s="224" t="s">
        <v>5</v>
      </c>
      <c r="N159" s="225" t="s">
        <v>45</v>
      </c>
      <c r="O159" s="41"/>
      <c r="P159" s="179">
        <f>O159*H159</f>
        <v>0</v>
      </c>
      <c r="Q159" s="179">
        <v>7.0099999999999997E-3</v>
      </c>
      <c r="R159" s="179">
        <f>Q159*H159</f>
        <v>7.0099999999999997E-3</v>
      </c>
      <c r="S159" s="179">
        <v>0</v>
      </c>
      <c r="T159" s="180">
        <f>S159*H159</f>
        <v>0</v>
      </c>
      <c r="AR159" s="23" t="s">
        <v>175</v>
      </c>
      <c r="AT159" s="23" t="s">
        <v>198</v>
      </c>
      <c r="AU159" s="23" t="s">
        <v>84</v>
      </c>
      <c r="AY159" s="23" t="s">
        <v>125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24</v>
      </c>
      <c r="BK159" s="181">
        <f>ROUND(I159*H159,2)</f>
        <v>0</v>
      </c>
      <c r="BL159" s="23" t="s">
        <v>79</v>
      </c>
      <c r="BM159" s="23" t="s">
        <v>263</v>
      </c>
    </row>
    <row r="160" spans="2:65" s="1" customFormat="1" ht="13.5">
      <c r="B160" s="40"/>
      <c r="D160" s="187" t="s">
        <v>133</v>
      </c>
      <c r="F160" s="215" t="s">
        <v>262</v>
      </c>
      <c r="I160" s="184"/>
      <c r="L160" s="40"/>
      <c r="M160" s="185"/>
      <c r="N160" s="41"/>
      <c r="O160" s="41"/>
      <c r="P160" s="41"/>
      <c r="Q160" s="41"/>
      <c r="R160" s="41"/>
      <c r="S160" s="41"/>
      <c r="T160" s="69"/>
      <c r="AT160" s="23" t="s">
        <v>133</v>
      </c>
      <c r="AU160" s="23" t="s">
        <v>84</v>
      </c>
    </row>
    <row r="161" spans="2:65" s="1" customFormat="1" ht="22.5" customHeight="1">
      <c r="B161" s="169"/>
      <c r="C161" s="216" t="s">
        <v>264</v>
      </c>
      <c r="D161" s="216" t="s">
        <v>198</v>
      </c>
      <c r="E161" s="217" t="s">
        <v>265</v>
      </c>
      <c r="F161" s="218" t="s">
        <v>266</v>
      </c>
      <c r="G161" s="219" t="s">
        <v>230</v>
      </c>
      <c r="H161" s="220">
        <v>1</v>
      </c>
      <c r="I161" s="221"/>
      <c r="J161" s="222">
        <f>ROUND(I161*H161,2)</f>
        <v>0</v>
      </c>
      <c r="K161" s="218" t="s">
        <v>131</v>
      </c>
      <c r="L161" s="223"/>
      <c r="M161" s="224" t="s">
        <v>5</v>
      </c>
      <c r="N161" s="225" t="s">
        <v>45</v>
      </c>
      <c r="O161" s="41"/>
      <c r="P161" s="179">
        <f>O161*H161</f>
        <v>0</v>
      </c>
      <c r="Q161" s="179">
        <v>9.6699999999999998E-3</v>
      </c>
      <c r="R161" s="179">
        <f>Q161*H161</f>
        <v>9.6699999999999998E-3</v>
      </c>
      <c r="S161" s="179">
        <v>0</v>
      </c>
      <c r="T161" s="180">
        <f>S161*H161</f>
        <v>0</v>
      </c>
      <c r="AR161" s="23" t="s">
        <v>175</v>
      </c>
      <c r="AT161" s="23" t="s">
        <v>198</v>
      </c>
      <c r="AU161" s="23" t="s">
        <v>84</v>
      </c>
      <c r="AY161" s="23" t="s">
        <v>125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3" t="s">
        <v>24</v>
      </c>
      <c r="BK161" s="181">
        <f>ROUND(I161*H161,2)</f>
        <v>0</v>
      </c>
      <c r="BL161" s="23" t="s">
        <v>79</v>
      </c>
      <c r="BM161" s="23" t="s">
        <v>267</v>
      </c>
    </row>
    <row r="162" spans="2:65" s="1" customFormat="1" ht="13.5">
      <c r="B162" s="40"/>
      <c r="D162" s="187" t="s">
        <v>133</v>
      </c>
      <c r="F162" s="215" t="s">
        <v>266</v>
      </c>
      <c r="I162" s="184"/>
      <c r="L162" s="40"/>
      <c r="M162" s="185"/>
      <c r="N162" s="41"/>
      <c r="O162" s="41"/>
      <c r="P162" s="41"/>
      <c r="Q162" s="41"/>
      <c r="R162" s="41"/>
      <c r="S162" s="41"/>
      <c r="T162" s="69"/>
      <c r="AT162" s="23" t="s">
        <v>133</v>
      </c>
      <c r="AU162" s="23" t="s">
        <v>84</v>
      </c>
    </row>
    <row r="163" spans="2:65" s="1" customFormat="1" ht="22.5" customHeight="1">
      <c r="B163" s="169"/>
      <c r="C163" s="170" t="s">
        <v>268</v>
      </c>
      <c r="D163" s="170" t="s">
        <v>127</v>
      </c>
      <c r="E163" s="171" t="s">
        <v>269</v>
      </c>
      <c r="F163" s="172" t="s">
        <v>270</v>
      </c>
      <c r="G163" s="173" t="s">
        <v>271</v>
      </c>
      <c r="H163" s="174">
        <v>1</v>
      </c>
      <c r="I163" s="175"/>
      <c r="J163" s="176">
        <f>ROUND(I163*H163,2)</f>
        <v>0</v>
      </c>
      <c r="K163" s="172" t="s">
        <v>5</v>
      </c>
      <c r="L163" s="40"/>
      <c r="M163" s="177" t="s">
        <v>5</v>
      </c>
      <c r="N163" s="178" t="s">
        <v>45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79</v>
      </c>
      <c r="AT163" s="23" t="s">
        <v>127</v>
      </c>
      <c r="AU163" s="23" t="s">
        <v>84</v>
      </c>
      <c r="AY163" s="23" t="s">
        <v>125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24</v>
      </c>
      <c r="BK163" s="181">
        <f>ROUND(I163*H163,2)</f>
        <v>0</v>
      </c>
      <c r="BL163" s="23" t="s">
        <v>79</v>
      </c>
      <c r="BM163" s="23" t="s">
        <v>272</v>
      </c>
    </row>
    <row r="164" spans="2:65" s="1" customFormat="1" ht="13.5">
      <c r="B164" s="40"/>
      <c r="D164" s="187" t="s">
        <v>133</v>
      </c>
      <c r="F164" s="215" t="s">
        <v>270</v>
      </c>
      <c r="I164" s="184"/>
      <c r="L164" s="40"/>
      <c r="M164" s="185"/>
      <c r="N164" s="41"/>
      <c r="O164" s="41"/>
      <c r="P164" s="41"/>
      <c r="Q164" s="41"/>
      <c r="R164" s="41"/>
      <c r="S164" s="41"/>
      <c r="T164" s="69"/>
      <c r="AT164" s="23" t="s">
        <v>133</v>
      </c>
      <c r="AU164" s="23" t="s">
        <v>84</v>
      </c>
    </row>
    <row r="165" spans="2:65" s="1" customFormat="1" ht="22.5" customHeight="1">
      <c r="B165" s="169"/>
      <c r="C165" s="170" t="s">
        <v>273</v>
      </c>
      <c r="D165" s="170" t="s">
        <v>127</v>
      </c>
      <c r="E165" s="171" t="s">
        <v>274</v>
      </c>
      <c r="F165" s="172" t="s">
        <v>275</v>
      </c>
      <c r="G165" s="173" t="s">
        <v>271</v>
      </c>
      <c r="H165" s="174">
        <v>1</v>
      </c>
      <c r="I165" s="175"/>
      <c r="J165" s="176">
        <f>ROUND(I165*H165,2)</f>
        <v>0</v>
      </c>
      <c r="K165" s="172" t="s">
        <v>5</v>
      </c>
      <c r="L165" s="40"/>
      <c r="M165" s="177" t="s">
        <v>5</v>
      </c>
      <c r="N165" s="178" t="s">
        <v>45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79</v>
      </c>
      <c r="AT165" s="23" t="s">
        <v>127</v>
      </c>
      <c r="AU165" s="23" t="s">
        <v>84</v>
      </c>
      <c r="AY165" s="23" t="s">
        <v>125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24</v>
      </c>
      <c r="BK165" s="181">
        <f>ROUND(I165*H165,2)</f>
        <v>0</v>
      </c>
      <c r="BL165" s="23" t="s">
        <v>79</v>
      </c>
      <c r="BM165" s="23" t="s">
        <v>276</v>
      </c>
    </row>
    <row r="166" spans="2:65" s="1" customFormat="1" ht="13.5">
      <c r="B166" s="40"/>
      <c r="D166" s="182" t="s">
        <v>133</v>
      </c>
      <c r="F166" s="183" t="s">
        <v>275</v>
      </c>
      <c r="I166" s="184"/>
      <c r="L166" s="40"/>
      <c r="M166" s="185"/>
      <c r="N166" s="41"/>
      <c r="O166" s="41"/>
      <c r="P166" s="41"/>
      <c r="Q166" s="41"/>
      <c r="R166" s="41"/>
      <c r="S166" s="41"/>
      <c r="T166" s="69"/>
      <c r="AT166" s="23" t="s">
        <v>133</v>
      </c>
      <c r="AU166" s="23" t="s">
        <v>84</v>
      </c>
    </row>
    <row r="167" spans="2:65" s="10" customFormat="1" ht="29.85" customHeight="1">
      <c r="B167" s="155"/>
      <c r="D167" s="166" t="s">
        <v>73</v>
      </c>
      <c r="E167" s="167" t="s">
        <v>277</v>
      </c>
      <c r="F167" s="167" t="s">
        <v>278</v>
      </c>
      <c r="I167" s="158"/>
      <c r="J167" s="168">
        <f>BK167</f>
        <v>0</v>
      </c>
      <c r="L167" s="155"/>
      <c r="M167" s="160"/>
      <c r="N167" s="161"/>
      <c r="O167" s="161"/>
      <c r="P167" s="162">
        <f>SUM(P168:P176)</f>
        <v>0</v>
      </c>
      <c r="Q167" s="161"/>
      <c r="R167" s="162">
        <f>SUM(R168:R176)</f>
        <v>0</v>
      </c>
      <c r="S167" s="161"/>
      <c r="T167" s="163">
        <f>SUM(T168:T176)</f>
        <v>0</v>
      </c>
      <c r="AR167" s="156" t="s">
        <v>24</v>
      </c>
      <c r="AT167" s="164" t="s">
        <v>73</v>
      </c>
      <c r="AU167" s="164" t="s">
        <v>24</v>
      </c>
      <c r="AY167" s="156" t="s">
        <v>125</v>
      </c>
      <c r="BK167" s="165">
        <f>SUM(BK168:BK176)</f>
        <v>0</v>
      </c>
    </row>
    <row r="168" spans="2:65" s="1" customFormat="1" ht="22.5" customHeight="1">
      <c r="B168" s="169"/>
      <c r="C168" s="170" t="s">
        <v>279</v>
      </c>
      <c r="D168" s="170" t="s">
        <v>127</v>
      </c>
      <c r="E168" s="171" t="s">
        <v>280</v>
      </c>
      <c r="F168" s="172" t="s">
        <v>281</v>
      </c>
      <c r="G168" s="173" t="s">
        <v>178</v>
      </c>
      <c r="H168" s="174">
        <v>1.3109999999999999</v>
      </c>
      <c r="I168" s="175"/>
      <c r="J168" s="176">
        <f>ROUND(I168*H168,2)</f>
        <v>0</v>
      </c>
      <c r="K168" s="172" t="s">
        <v>131</v>
      </c>
      <c r="L168" s="40"/>
      <c r="M168" s="177" t="s">
        <v>5</v>
      </c>
      <c r="N168" s="178" t="s">
        <v>45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79</v>
      </c>
      <c r="AT168" s="23" t="s">
        <v>127</v>
      </c>
      <c r="AU168" s="23" t="s">
        <v>84</v>
      </c>
      <c r="AY168" s="23" t="s">
        <v>125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24</v>
      </c>
      <c r="BK168" s="181">
        <f>ROUND(I168*H168,2)</f>
        <v>0</v>
      </c>
      <c r="BL168" s="23" t="s">
        <v>79</v>
      </c>
      <c r="BM168" s="23" t="s">
        <v>282</v>
      </c>
    </row>
    <row r="169" spans="2:65" s="1" customFormat="1" ht="27">
      <c r="B169" s="40"/>
      <c r="D169" s="187" t="s">
        <v>133</v>
      </c>
      <c r="F169" s="215" t="s">
        <v>283</v>
      </c>
      <c r="I169" s="184"/>
      <c r="L169" s="40"/>
      <c r="M169" s="185"/>
      <c r="N169" s="41"/>
      <c r="O169" s="41"/>
      <c r="P169" s="41"/>
      <c r="Q169" s="41"/>
      <c r="R169" s="41"/>
      <c r="S169" s="41"/>
      <c r="T169" s="69"/>
      <c r="AT169" s="23" t="s">
        <v>133</v>
      </c>
      <c r="AU169" s="23" t="s">
        <v>84</v>
      </c>
    </row>
    <row r="170" spans="2:65" s="1" customFormat="1" ht="22.5" customHeight="1">
      <c r="B170" s="169"/>
      <c r="C170" s="170" t="s">
        <v>284</v>
      </c>
      <c r="D170" s="170" t="s">
        <v>127</v>
      </c>
      <c r="E170" s="171" t="s">
        <v>285</v>
      </c>
      <c r="F170" s="172" t="s">
        <v>286</v>
      </c>
      <c r="G170" s="173" t="s">
        <v>178</v>
      </c>
      <c r="H170" s="174">
        <v>18.353999999999999</v>
      </c>
      <c r="I170" s="175"/>
      <c r="J170" s="176">
        <f>ROUND(I170*H170,2)</f>
        <v>0</v>
      </c>
      <c r="K170" s="172" t="s">
        <v>131</v>
      </c>
      <c r="L170" s="40"/>
      <c r="M170" s="177" t="s">
        <v>5</v>
      </c>
      <c r="N170" s="178" t="s">
        <v>45</v>
      </c>
      <c r="O170" s="41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AR170" s="23" t="s">
        <v>79</v>
      </c>
      <c r="AT170" s="23" t="s">
        <v>127</v>
      </c>
      <c r="AU170" s="23" t="s">
        <v>84</v>
      </c>
      <c r="AY170" s="23" t="s">
        <v>125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23" t="s">
        <v>24</v>
      </c>
      <c r="BK170" s="181">
        <f>ROUND(I170*H170,2)</f>
        <v>0</v>
      </c>
      <c r="BL170" s="23" t="s">
        <v>79</v>
      </c>
      <c r="BM170" s="23" t="s">
        <v>287</v>
      </c>
    </row>
    <row r="171" spans="2:65" s="1" customFormat="1" ht="27">
      <c r="B171" s="40"/>
      <c r="D171" s="182" t="s">
        <v>133</v>
      </c>
      <c r="F171" s="183" t="s">
        <v>288</v>
      </c>
      <c r="I171" s="184"/>
      <c r="L171" s="40"/>
      <c r="M171" s="185"/>
      <c r="N171" s="41"/>
      <c r="O171" s="41"/>
      <c r="P171" s="41"/>
      <c r="Q171" s="41"/>
      <c r="R171" s="41"/>
      <c r="S171" s="41"/>
      <c r="T171" s="69"/>
      <c r="AT171" s="23" t="s">
        <v>133</v>
      </c>
      <c r="AU171" s="23" t="s">
        <v>84</v>
      </c>
    </row>
    <row r="172" spans="2:65" s="11" customFormat="1" ht="13.5">
      <c r="B172" s="186"/>
      <c r="D172" s="187" t="s">
        <v>135</v>
      </c>
      <c r="F172" s="189" t="s">
        <v>289</v>
      </c>
      <c r="H172" s="190">
        <v>18.353999999999999</v>
      </c>
      <c r="I172" s="191"/>
      <c r="L172" s="186"/>
      <c r="M172" s="192"/>
      <c r="N172" s="193"/>
      <c r="O172" s="193"/>
      <c r="P172" s="193"/>
      <c r="Q172" s="193"/>
      <c r="R172" s="193"/>
      <c r="S172" s="193"/>
      <c r="T172" s="194"/>
      <c r="AT172" s="195" t="s">
        <v>135</v>
      </c>
      <c r="AU172" s="195" t="s">
        <v>84</v>
      </c>
      <c r="AV172" s="11" t="s">
        <v>84</v>
      </c>
      <c r="AW172" s="11" t="s">
        <v>6</v>
      </c>
      <c r="AX172" s="11" t="s">
        <v>24</v>
      </c>
      <c r="AY172" s="195" t="s">
        <v>125</v>
      </c>
    </row>
    <row r="173" spans="2:65" s="1" customFormat="1" ht="31.5" customHeight="1">
      <c r="B173" s="169"/>
      <c r="C173" s="170" t="s">
        <v>290</v>
      </c>
      <c r="D173" s="170" t="s">
        <v>127</v>
      </c>
      <c r="E173" s="171" t="s">
        <v>291</v>
      </c>
      <c r="F173" s="172" t="s">
        <v>292</v>
      </c>
      <c r="G173" s="173" t="s">
        <v>178</v>
      </c>
      <c r="H173" s="174">
        <v>1.3109999999999999</v>
      </c>
      <c r="I173" s="175"/>
      <c r="J173" s="176">
        <f>ROUND(I173*H173,2)</f>
        <v>0</v>
      </c>
      <c r="K173" s="172" t="s">
        <v>131</v>
      </c>
      <c r="L173" s="40"/>
      <c r="M173" s="177" t="s">
        <v>5</v>
      </c>
      <c r="N173" s="178" t="s">
        <v>45</v>
      </c>
      <c r="O173" s="41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AR173" s="23" t="s">
        <v>79</v>
      </c>
      <c r="AT173" s="23" t="s">
        <v>127</v>
      </c>
      <c r="AU173" s="23" t="s">
        <v>84</v>
      </c>
      <c r="AY173" s="23" t="s">
        <v>125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23" t="s">
        <v>24</v>
      </c>
      <c r="BK173" s="181">
        <f>ROUND(I173*H173,2)</f>
        <v>0</v>
      </c>
      <c r="BL173" s="23" t="s">
        <v>79</v>
      </c>
      <c r="BM173" s="23" t="s">
        <v>293</v>
      </c>
    </row>
    <row r="174" spans="2:65" s="1" customFormat="1" ht="27">
      <c r="B174" s="40"/>
      <c r="D174" s="187" t="s">
        <v>133</v>
      </c>
      <c r="F174" s="215" t="s">
        <v>294</v>
      </c>
      <c r="I174" s="184"/>
      <c r="L174" s="40"/>
      <c r="M174" s="185"/>
      <c r="N174" s="41"/>
      <c r="O174" s="41"/>
      <c r="P174" s="41"/>
      <c r="Q174" s="41"/>
      <c r="R174" s="41"/>
      <c r="S174" s="41"/>
      <c r="T174" s="69"/>
      <c r="AT174" s="23" t="s">
        <v>133</v>
      </c>
      <c r="AU174" s="23" t="s">
        <v>84</v>
      </c>
    </row>
    <row r="175" spans="2:65" s="1" customFormat="1" ht="22.5" customHeight="1">
      <c r="B175" s="169"/>
      <c r="C175" s="170" t="s">
        <v>295</v>
      </c>
      <c r="D175" s="170" t="s">
        <v>127</v>
      </c>
      <c r="E175" s="171" t="s">
        <v>296</v>
      </c>
      <c r="F175" s="172" t="s">
        <v>297</v>
      </c>
      <c r="G175" s="173" t="s">
        <v>178</v>
      </c>
      <c r="H175" s="174">
        <v>1.3109999999999999</v>
      </c>
      <c r="I175" s="175"/>
      <c r="J175" s="176">
        <f>ROUND(I175*H175,2)</f>
        <v>0</v>
      </c>
      <c r="K175" s="172" t="s">
        <v>131</v>
      </c>
      <c r="L175" s="40"/>
      <c r="M175" s="177" t="s">
        <v>5</v>
      </c>
      <c r="N175" s="178" t="s">
        <v>45</v>
      </c>
      <c r="O175" s="41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23" t="s">
        <v>79</v>
      </c>
      <c r="AT175" s="23" t="s">
        <v>127</v>
      </c>
      <c r="AU175" s="23" t="s">
        <v>84</v>
      </c>
      <c r="AY175" s="23" t="s">
        <v>125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23" t="s">
        <v>24</v>
      </c>
      <c r="BK175" s="181">
        <f>ROUND(I175*H175,2)</f>
        <v>0</v>
      </c>
      <c r="BL175" s="23" t="s">
        <v>79</v>
      </c>
      <c r="BM175" s="23" t="s">
        <v>298</v>
      </c>
    </row>
    <row r="176" spans="2:65" s="1" customFormat="1" ht="13.5">
      <c r="B176" s="40"/>
      <c r="D176" s="182" t="s">
        <v>133</v>
      </c>
      <c r="F176" s="183" t="s">
        <v>299</v>
      </c>
      <c r="I176" s="184"/>
      <c r="L176" s="40"/>
      <c r="M176" s="185"/>
      <c r="N176" s="41"/>
      <c r="O176" s="41"/>
      <c r="P176" s="41"/>
      <c r="Q176" s="41"/>
      <c r="R176" s="41"/>
      <c r="S176" s="41"/>
      <c r="T176" s="69"/>
      <c r="AT176" s="23" t="s">
        <v>133</v>
      </c>
      <c r="AU176" s="23" t="s">
        <v>84</v>
      </c>
    </row>
    <row r="177" spans="2:65" s="10" customFormat="1" ht="29.85" customHeight="1">
      <c r="B177" s="155"/>
      <c r="D177" s="166" t="s">
        <v>73</v>
      </c>
      <c r="E177" s="167" t="s">
        <v>300</v>
      </c>
      <c r="F177" s="167" t="s">
        <v>301</v>
      </c>
      <c r="I177" s="158"/>
      <c r="J177" s="168">
        <f>BK177</f>
        <v>0</v>
      </c>
      <c r="L177" s="155"/>
      <c r="M177" s="160"/>
      <c r="N177" s="161"/>
      <c r="O177" s="161"/>
      <c r="P177" s="162">
        <f>SUM(P178:P179)</f>
        <v>0</v>
      </c>
      <c r="Q177" s="161"/>
      <c r="R177" s="162">
        <f>SUM(R178:R179)</f>
        <v>0</v>
      </c>
      <c r="S177" s="161"/>
      <c r="T177" s="163">
        <f>SUM(T178:T179)</f>
        <v>0</v>
      </c>
      <c r="AR177" s="156" t="s">
        <v>24</v>
      </c>
      <c r="AT177" s="164" t="s">
        <v>73</v>
      </c>
      <c r="AU177" s="164" t="s">
        <v>24</v>
      </c>
      <c r="AY177" s="156" t="s">
        <v>125</v>
      </c>
      <c r="BK177" s="165">
        <f>SUM(BK178:BK179)</f>
        <v>0</v>
      </c>
    </row>
    <row r="178" spans="2:65" s="1" customFormat="1" ht="22.5" customHeight="1">
      <c r="B178" s="169"/>
      <c r="C178" s="170" t="s">
        <v>302</v>
      </c>
      <c r="D178" s="170" t="s">
        <v>127</v>
      </c>
      <c r="E178" s="171" t="s">
        <v>303</v>
      </c>
      <c r="F178" s="172" t="s">
        <v>304</v>
      </c>
      <c r="G178" s="173" t="s">
        <v>178</v>
      </c>
      <c r="H178" s="174">
        <v>2.3290000000000002</v>
      </c>
      <c r="I178" s="175"/>
      <c r="J178" s="176">
        <f>ROUND(I178*H178,2)</f>
        <v>0</v>
      </c>
      <c r="K178" s="172" t="s">
        <v>131</v>
      </c>
      <c r="L178" s="40"/>
      <c r="M178" s="177" t="s">
        <v>5</v>
      </c>
      <c r="N178" s="178" t="s">
        <v>45</v>
      </c>
      <c r="O178" s="41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AR178" s="23" t="s">
        <v>79</v>
      </c>
      <c r="AT178" s="23" t="s">
        <v>127</v>
      </c>
      <c r="AU178" s="23" t="s">
        <v>84</v>
      </c>
      <c r="AY178" s="23" t="s">
        <v>125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23" t="s">
        <v>24</v>
      </c>
      <c r="BK178" s="181">
        <f>ROUND(I178*H178,2)</f>
        <v>0</v>
      </c>
      <c r="BL178" s="23" t="s">
        <v>79</v>
      </c>
      <c r="BM178" s="23" t="s">
        <v>305</v>
      </c>
    </row>
    <row r="179" spans="2:65" s="1" customFormat="1" ht="27">
      <c r="B179" s="40"/>
      <c r="D179" s="182" t="s">
        <v>133</v>
      </c>
      <c r="F179" s="183" t="s">
        <v>306</v>
      </c>
      <c r="I179" s="184"/>
      <c r="L179" s="40"/>
      <c r="M179" s="185"/>
      <c r="N179" s="41"/>
      <c r="O179" s="41"/>
      <c r="P179" s="41"/>
      <c r="Q179" s="41"/>
      <c r="R179" s="41"/>
      <c r="S179" s="41"/>
      <c r="T179" s="69"/>
      <c r="AT179" s="23" t="s">
        <v>133</v>
      </c>
      <c r="AU179" s="23" t="s">
        <v>84</v>
      </c>
    </row>
    <row r="180" spans="2:65" s="10" customFormat="1" ht="37.35" customHeight="1">
      <c r="B180" s="155"/>
      <c r="D180" s="156" t="s">
        <v>73</v>
      </c>
      <c r="E180" s="157" t="s">
        <v>307</v>
      </c>
      <c r="F180" s="157" t="s">
        <v>308</v>
      </c>
      <c r="I180" s="158"/>
      <c r="J180" s="159">
        <f>BK180</f>
        <v>0</v>
      </c>
      <c r="L180" s="155"/>
      <c r="M180" s="160"/>
      <c r="N180" s="161"/>
      <c r="O180" s="161"/>
      <c r="P180" s="162">
        <f>P181+P224+P409</f>
        <v>0</v>
      </c>
      <c r="Q180" s="161"/>
      <c r="R180" s="162">
        <f>R181+R224+R409</f>
        <v>11.032121400000001</v>
      </c>
      <c r="S180" s="161"/>
      <c r="T180" s="163">
        <f>T181+T224+T409</f>
        <v>1.3111999999999999</v>
      </c>
      <c r="AR180" s="156" t="s">
        <v>84</v>
      </c>
      <c r="AT180" s="164" t="s">
        <v>73</v>
      </c>
      <c r="AU180" s="164" t="s">
        <v>74</v>
      </c>
      <c r="AY180" s="156" t="s">
        <v>125</v>
      </c>
      <c r="BK180" s="165">
        <f>BK181+BK224+BK409</f>
        <v>0</v>
      </c>
    </row>
    <row r="181" spans="2:65" s="10" customFormat="1" ht="19.899999999999999" customHeight="1">
      <c r="B181" s="155"/>
      <c r="D181" s="166" t="s">
        <v>73</v>
      </c>
      <c r="E181" s="167" t="s">
        <v>309</v>
      </c>
      <c r="F181" s="167" t="s">
        <v>310</v>
      </c>
      <c r="I181" s="158"/>
      <c r="J181" s="168">
        <f>BK181</f>
        <v>0</v>
      </c>
      <c r="L181" s="155"/>
      <c r="M181" s="160"/>
      <c r="N181" s="161"/>
      <c r="O181" s="161"/>
      <c r="P181" s="162">
        <f>SUM(P182:P223)</f>
        <v>0</v>
      </c>
      <c r="Q181" s="161"/>
      <c r="R181" s="162">
        <f>SUM(R182:R223)</f>
        <v>2.7463513999999996</v>
      </c>
      <c r="S181" s="161"/>
      <c r="T181" s="163">
        <f>SUM(T182:T223)</f>
        <v>0</v>
      </c>
      <c r="AR181" s="156" t="s">
        <v>84</v>
      </c>
      <c r="AT181" s="164" t="s">
        <v>73</v>
      </c>
      <c r="AU181" s="164" t="s">
        <v>24</v>
      </c>
      <c r="AY181" s="156" t="s">
        <v>125</v>
      </c>
      <c r="BK181" s="165">
        <f>SUM(BK182:BK223)</f>
        <v>0</v>
      </c>
    </row>
    <row r="182" spans="2:65" s="1" customFormat="1" ht="22.5" customHeight="1">
      <c r="B182" s="169"/>
      <c r="C182" s="170" t="s">
        <v>311</v>
      </c>
      <c r="D182" s="170" t="s">
        <v>127</v>
      </c>
      <c r="E182" s="171" t="s">
        <v>312</v>
      </c>
      <c r="F182" s="172" t="s">
        <v>313</v>
      </c>
      <c r="G182" s="173" t="s">
        <v>148</v>
      </c>
      <c r="H182" s="174">
        <v>874.05</v>
      </c>
      <c r="I182" s="175"/>
      <c r="J182" s="176">
        <f>ROUND(I182*H182,2)</f>
        <v>0</v>
      </c>
      <c r="K182" s="172" t="s">
        <v>131</v>
      </c>
      <c r="L182" s="40"/>
      <c r="M182" s="177" t="s">
        <v>5</v>
      </c>
      <c r="N182" s="178" t="s">
        <v>45</v>
      </c>
      <c r="O182" s="41"/>
      <c r="P182" s="179">
        <f>O182*H182</f>
        <v>0</v>
      </c>
      <c r="Q182" s="179">
        <v>2.2000000000000001E-4</v>
      </c>
      <c r="R182" s="179">
        <f>Q182*H182</f>
        <v>0.19229099999999999</v>
      </c>
      <c r="S182" s="179">
        <v>0</v>
      </c>
      <c r="T182" s="180">
        <f>S182*H182</f>
        <v>0</v>
      </c>
      <c r="AR182" s="23" t="s">
        <v>227</v>
      </c>
      <c r="AT182" s="23" t="s">
        <v>127</v>
      </c>
      <c r="AU182" s="23" t="s">
        <v>84</v>
      </c>
      <c r="AY182" s="23" t="s">
        <v>125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23" t="s">
        <v>24</v>
      </c>
      <c r="BK182" s="181">
        <f>ROUND(I182*H182,2)</f>
        <v>0</v>
      </c>
      <c r="BL182" s="23" t="s">
        <v>227</v>
      </c>
      <c r="BM182" s="23" t="s">
        <v>314</v>
      </c>
    </row>
    <row r="183" spans="2:65" s="1" customFormat="1" ht="27">
      <c r="B183" s="40"/>
      <c r="D183" s="182" t="s">
        <v>133</v>
      </c>
      <c r="F183" s="183" t="s">
        <v>315</v>
      </c>
      <c r="I183" s="184"/>
      <c r="L183" s="40"/>
      <c r="M183" s="185"/>
      <c r="N183" s="41"/>
      <c r="O183" s="41"/>
      <c r="P183" s="41"/>
      <c r="Q183" s="41"/>
      <c r="R183" s="41"/>
      <c r="S183" s="41"/>
      <c r="T183" s="69"/>
      <c r="AT183" s="23" t="s">
        <v>133</v>
      </c>
      <c r="AU183" s="23" t="s">
        <v>84</v>
      </c>
    </row>
    <row r="184" spans="2:65" s="11" customFormat="1" ht="13.5">
      <c r="B184" s="186"/>
      <c r="D184" s="182" t="s">
        <v>135</v>
      </c>
      <c r="E184" s="195" t="s">
        <v>5</v>
      </c>
      <c r="F184" s="204" t="s">
        <v>316</v>
      </c>
      <c r="H184" s="205">
        <v>16.829999999999998</v>
      </c>
      <c r="I184" s="191"/>
      <c r="L184" s="186"/>
      <c r="M184" s="192"/>
      <c r="N184" s="193"/>
      <c r="O184" s="193"/>
      <c r="P184" s="193"/>
      <c r="Q184" s="193"/>
      <c r="R184" s="193"/>
      <c r="S184" s="193"/>
      <c r="T184" s="194"/>
      <c r="AT184" s="195" t="s">
        <v>135</v>
      </c>
      <c r="AU184" s="195" t="s">
        <v>84</v>
      </c>
      <c r="AV184" s="11" t="s">
        <v>84</v>
      </c>
      <c r="AW184" s="11" t="s">
        <v>37</v>
      </c>
      <c r="AX184" s="11" t="s">
        <v>74</v>
      </c>
      <c r="AY184" s="195" t="s">
        <v>125</v>
      </c>
    </row>
    <row r="185" spans="2:65" s="11" customFormat="1" ht="13.5">
      <c r="B185" s="186"/>
      <c r="D185" s="182" t="s">
        <v>135</v>
      </c>
      <c r="E185" s="195" t="s">
        <v>5</v>
      </c>
      <c r="F185" s="204" t="s">
        <v>317</v>
      </c>
      <c r="H185" s="205">
        <v>53.128999999999998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95" t="s">
        <v>135</v>
      </c>
      <c r="AU185" s="195" t="s">
        <v>84</v>
      </c>
      <c r="AV185" s="11" t="s">
        <v>84</v>
      </c>
      <c r="AW185" s="11" t="s">
        <v>37</v>
      </c>
      <c r="AX185" s="11" t="s">
        <v>74</v>
      </c>
      <c r="AY185" s="195" t="s">
        <v>125</v>
      </c>
    </row>
    <row r="186" spans="2:65" s="11" customFormat="1" ht="13.5">
      <c r="B186" s="186"/>
      <c r="D186" s="182" t="s">
        <v>135</v>
      </c>
      <c r="E186" s="195" t="s">
        <v>5</v>
      </c>
      <c r="F186" s="204" t="s">
        <v>318</v>
      </c>
      <c r="H186" s="205">
        <v>69.08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AT186" s="195" t="s">
        <v>135</v>
      </c>
      <c r="AU186" s="195" t="s">
        <v>84</v>
      </c>
      <c r="AV186" s="11" t="s">
        <v>84</v>
      </c>
      <c r="AW186" s="11" t="s">
        <v>37</v>
      </c>
      <c r="AX186" s="11" t="s">
        <v>74</v>
      </c>
      <c r="AY186" s="195" t="s">
        <v>125</v>
      </c>
    </row>
    <row r="187" spans="2:65" s="11" customFormat="1" ht="13.5">
      <c r="B187" s="186"/>
      <c r="D187" s="182" t="s">
        <v>135</v>
      </c>
      <c r="E187" s="195" t="s">
        <v>5</v>
      </c>
      <c r="F187" s="204" t="s">
        <v>319</v>
      </c>
      <c r="H187" s="205">
        <v>96.084000000000003</v>
      </c>
      <c r="I187" s="191"/>
      <c r="L187" s="186"/>
      <c r="M187" s="192"/>
      <c r="N187" s="193"/>
      <c r="O187" s="193"/>
      <c r="P187" s="193"/>
      <c r="Q187" s="193"/>
      <c r="R187" s="193"/>
      <c r="S187" s="193"/>
      <c r="T187" s="194"/>
      <c r="AT187" s="195" t="s">
        <v>135</v>
      </c>
      <c r="AU187" s="195" t="s">
        <v>84</v>
      </c>
      <c r="AV187" s="11" t="s">
        <v>84</v>
      </c>
      <c r="AW187" s="11" t="s">
        <v>37</v>
      </c>
      <c r="AX187" s="11" t="s">
        <v>74</v>
      </c>
      <c r="AY187" s="195" t="s">
        <v>125</v>
      </c>
    </row>
    <row r="188" spans="2:65" s="11" customFormat="1" ht="13.5">
      <c r="B188" s="186"/>
      <c r="D188" s="182" t="s">
        <v>135</v>
      </c>
      <c r="E188" s="195" t="s">
        <v>5</v>
      </c>
      <c r="F188" s="204" t="s">
        <v>320</v>
      </c>
      <c r="H188" s="205">
        <v>26.940999999999999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95" t="s">
        <v>135</v>
      </c>
      <c r="AU188" s="195" t="s">
        <v>84</v>
      </c>
      <c r="AV188" s="11" t="s">
        <v>84</v>
      </c>
      <c r="AW188" s="11" t="s">
        <v>37</v>
      </c>
      <c r="AX188" s="11" t="s">
        <v>74</v>
      </c>
      <c r="AY188" s="195" t="s">
        <v>125</v>
      </c>
    </row>
    <row r="189" spans="2:65" s="11" customFormat="1" ht="13.5">
      <c r="B189" s="186"/>
      <c r="D189" s="182" t="s">
        <v>135</v>
      </c>
      <c r="E189" s="195" t="s">
        <v>5</v>
      </c>
      <c r="F189" s="204" t="s">
        <v>321</v>
      </c>
      <c r="H189" s="205">
        <v>204.477</v>
      </c>
      <c r="I189" s="191"/>
      <c r="L189" s="186"/>
      <c r="M189" s="192"/>
      <c r="N189" s="193"/>
      <c r="O189" s="193"/>
      <c r="P189" s="193"/>
      <c r="Q189" s="193"/>
      <c r="R189" s="193"/>
      <c r="S189" s="193"/>
      <c r="T189" s="194"/>
      <c r="AT189" s="195" t="s">
        <v>135</v>
      </c>
      <c r="AU189" s="195" t="s">
        <v>84</v>
      </c>
      <c r="AV189" s="11" t="s">
        <v>84</v>
      </c>
      <c r="AW189" s="11" t="s">
        <v>37</v>
      </c>
      <c r="AX189" s="11" t="s">
        <v>74</v>
      </c>
      <c r="AY189" s="195" t="s">
        <v>125</v>
      </c>
    </row>
    <row r="190" spans="2:65" s="11" customFormat="1" ht="13.5">
      <c r="B190" s="186"/>
      <c r="D190" s="182" t="s">
        <v>135</v>
      </c>
      <c r="E190" s="195" t="s">
        <v>5</v>
      </c>
      <c r="F190" s="204" t="s">
        <v>322</v>
      </c>
      <c r="H190" s="205">
        <v>56.677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5" t="s">
        <v>135</v>
      </c>
      <c r="AU190" s="195" t="s">
        <v>84</v>
      </c>
      <c r="AV190" s="11" t="s">
        <v>84</v>
      </c>
      <c r="AW190" s="11" t="s">
        <v>37</v>
      </c>
      <c r="AX190" s="11" t="s">
        <v>74</v>
      </c>
      <c r="AY190" s="195" t="s">
        <v>125</v>
      </c>
    </row>
    <row r="191" spans="2:65" s="11" customFormat="1" ht="13.5">
      <c r="B191" s="186"/>
      <c r="D191" s="182" t="s">
        <v>135</v>
      </c>
      <c r="E191" s="195" t="s">
        <v>5</v>
      </c>
      <c r="F191" s="204" t="s">
        <v>323</v>
      </c>
      <c r="H191" s="205">
        <v>297.38900000000001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95" t="s">
        <v>135</v>
      </c>
      <c r="AU191" s="195" t="s">
        <v>84</v>
      </c>
      <c r="AV191" s="11" t="s">
        <v>84</v>
      </c>
      <c r="AW191" s="11" t="s">
        <v>37</v>
      </c>
      <c r="AX191" s="11" t="s">
        <v>74</v>
      </c>
      <c r="AY191" s="195" t="s">
        <v>125</v>
      </c>
    </row>
    <row r="192" spans="2:65" s="11" customFormat="1" ht="13.5">
      <c r="B192" s="186"/>
      <c r="D192" s="182" t="s">
        <v>135</v>
      </c>
      <c r="E192" s="195" t="s">
        <v>5</v>
      </c>
      <c r="F192" s="204" t="s">
        <v>324</v>
      </c>
      <c r="H192" s="205">
        <v>53.442999999999998</v>
      </c>
      <c r="I192" s="191"/>
      <c r="L192" s="186"/>
      <c r="M192" s="192"/>
      <c r="N192" s="193"/>
      <c r="O192" s="193"/>
      <c r="P192" s="193"/>
      <c r="Q192" s="193"/>
      <c r="R192" s="193"/>
      <c r="S192" s="193"/>
      <c r="T192" s="194"/>
      <c r="AT192" s="195" t="s">
        <v>135</v>
      </c>
      <c r="AU192" s="195" t="s">
        <v>84</v>
      </c>
      <c r="AV192" s="11" t="s">
        <v>84</v>
      </c>
      <c r="AW192" s="11" t="s">
        <v>37</v>
      </c>
      <c r="AX192" s="11" t="s">
        <v>74</v>
      </c>
      <c r="AY192" s="195" t="s">
        <v>125</v>
      </c>
    </row>
    <row r="193" spans="2:65" s="13" customFormat="1" ht="13.5">
      <c r="B193" s="206"/>
      <c r="D193" s="187" t="s">
        <v>135</v>
      </c>
      <c r="E193" s="207" t="s">
        <v>5</v>
      </c>
      <c r="F193" s="208" t="s">
        <v>144</v>
      </c>
      <c r="H193" s="209">
        <v>874.05</v>
      </c>
      <c r="I193" s="210"/>
      <c r="L193" s="206"/>
      <c r="M193" s="211"/>
      <c r="N193" s="212"/>
      <c r="O193" s="212"/>
      <c r="P193" s="212"/>
      <c r="Q193" s="212"/>
      <c r="R193" s="212"/>
      <c r="S193" s="212"/>
      <c r="T193" s="213"/>
      <c r="AT193" s="214" t="s">
        <v>135</v>
      </c>
      <c r="AU193" s="214" t="s">
        <v>84</v>
      </c>
      <c r="AV193" s="13" t="s">
        <v>79</v>
      </c>
      <c r="AW193" s="13" t="s">
        <v>37</v>
      </c>
      <c r="AX193" s="13" t="s">
        <v>24</v>
      </c>
      <c r="AY193" s="214" t="s">
        <v>125</v>
      </c>
    </row>
    <row r="194" spans="2:65" s="1" customFormat="1" ht="22.5" customHeight="1">
      <c r="B194" s="169"/>
      <c r="C194" s="216" t="s">
        <v>325</v>
      </c>
      <c r="D194" s="216" t="s">
        <v>198</v>
      </c>
      <c r="E194" s="217" t="s">
        <v>326</v>
      </c>
      <c r="F194" s="218" t="s">
        <v>327</v>
      </c>
      <c r="G194" s="219" t="s">
        <v>148</v>
      </c>
      <c r="H194" s="220">
        <v>18.513000000000002</v>
      </c>
      <c r="I194" s="221"/>
      <c r="J194" s="222">
        <f>ROUND(I194*H194,2)</f>
        <v>0</v>
      </c>
      <c r="K194" s="218" t="s">
        <v>5</v>
      </c>
      <c r="L194" s="223"/>
      <c r="M194" s="224" t="s">
        <v>5</v>
      </c>
      <c r="N194" s="225" t="s">
        <v>45</v>
      </c>
      <c r="O194" s="41"/>
      <c r="P194" s="179">
        <f>O194*H194</f>
        <v>0</v>
      </c>
      <c r="Q194" s="179">
        <v>2.5999999999999999E-3</v>
      </c>
      <c r="R194" s="179">
        <f>Q194*H194</f>
        <v>4.8133800000000004E-2</v>
      </c>
      <c r="S194" s="179">
        <v>0</v>
      </c>
      <c r="T194" s="180">
        <f>S194*H194</f>
        <v>0</v>
      </c>
      <c r="AR194" s="23" t="s">
        <v>311</v>
      </c>
      <c r="AT194" s="23" t="s">
        <v>198</v>
      </c>
      <c r="AU194" s="23" t="s">
        <v>84</v>
      </c>
      <c r="AY194" s="23" t="s">
        <v>125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24</v>
      </c>
      <c r="BK194" s="181">
        <f>ROUND(I194*H194,2)</f>
        <v>0</v>
      </c>
      <c r="BL194" s="23" t="s">
        <v>227</v>
      </c>
      <c r="BM194" s="23" t="s">
        <v>328</v>
      </c>
    </row>
    <row r="195" spans="2:65" s="1" customFormat="1" ht="13.5">
      <c r="B195" s="40"/>
      <c r="D195" s="182" t="s">
        <v>133</v>
      </c>
      <c r="F195" s="183" t="s">
        <v>327</v>
      </c>
      <c r="I195" s="184"/>
      <c r="L195" s="40"/>
      <c r="M195" s="185"/>
      <c r="N195" s="41"/>
      <c r="O195" s="41"/>
      <c r="P195" s="41"/>
      <c r="Q195" s="41"/>
      <c r="R195" s="41"/>
      <c r="S195" s="41"/>
      <c r="T195" s="69"/>
      <c r="AT195" s="23" t="s">
        <v>133</v>
      </c>
      <c r="AU195" s="23" t="s">
        <v>84</v>
      </c>
    </row>
    <row r="196" spans="2:65" s="11" customFormat="1" ht="13.5">
      <c r="B196" s="186"/>
      <c r="D196" s="187" t="s">
        <v>135</v>
      </c>
      <c r="E196" s="188" t="s">
        <v>5</v>
      </c>
      <c r="F196" s="189" t="s">
        <v>329</v>
      </c>
      <c r="H196" s="190">
        <v>18.513000000000002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5" t="s">
        <v>135</v>
      </c>
      <c r="AU196" s="195" t="s">
        <v>84</v>
      </c>
      <c r="AV196" s="11" t="s">
        <v>84</v>
      </c>
      <c r="AW196" s="11" t="s">
        <v>37</v>
      </c>
      <c r="AX196" s="11" t="s">
        <v>24</v>
      </c>
      <c r="AY196" s="195" t="s">
        <v>125</v>
      </c>
    </row>
    <row r="197" spans="2:65" s="1" customFormat="1" ht="22.5" customHeight="1">
      <c r="B197" s="169"/>
      <c r="C197" s="216" t="s">
        <v>330</v>
      </c>
      <c r="D197" s="216" t="s">
        <v>198</v>
      </c>
      <c r="E197" s="217" t="s">
        <v>331</v>
      </c>
      <c r="F197" s="218" t="s">
        <v>332</v>
      </c>
      <c r="G197" s="219" t="s">
        <v>148</v>
      </c>
      <c r="H197" s="220">
        <v>240.12200000000001</v>
      </c>
      <c r="I197" s="221"/>
      <c r="J197" s="222">
        <f>ROUND(I197*H197,2)</f>
        <v>0</v>
      </c>
      <c r="K197" s="218" t="s">
        <v>5</v>
      </c>
      <c r="L197" s="223"/>
      <c r="M197" s="224" t="s">
        <v>5</v>
      </c>
      <c r="N197" s="225" t="s">
        <v>45</v>
      </c>
      <c r="O197" s="41"/>
      <c r="P197" s="179">
        <f>O197*H197</f>
        <v>0</v>
      </c>
      <c r="Q197" s="179">
        <v>2.5999999999999999E-3</v>
      </c>
      <c r="R197" s="179">
        <f>Q197*H197</f>
        <v>0.62431720000000002</v>
      </c>
      <c r="S197" s="179">
        <v>0</v>
      </c>
      <c r="T197" s="180">
        <f>S197*H197</f>
        <v>0</v>
      </c>
      <c r="AR197" s="23" t="s">
        <v>311</v>
      </c>
      <c r="AT197" s="23" t="s">
        <v>198</v>
      </c>
      <c r="AU197" s="23" t="s">
        <v>84</v>
      </c>
      <c r="AY197" s="23" t="s">
        <v>125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24</v>
      </c>
      <c r="BK197" s="181">
        <f>ROUND(I197*H197,2)</f>
        <v>0</v>
      </c>
      <c r="BL197" s="23" t="s">
        <v>227</v>
      </c>
      <c r="BM197" s="23" t="s">
        <v>333</v>
      </c>
    </row>
    <row r="198" spans="2:65" s="1" customFormat="1" ht="13.5">
      <c r="B198" s="40"/>
      <c r="D198" s="182" t="s">
        <v>133</v>
      </c>
      <c r="F198" s="183" t="s">
        <v>332</v>
      </c>
      <c r="I198" s="184"/>
      <c r="L198" s="40"/>
      <c r="M198" s="185"/>
      <c r="N198" s="41"/>
      <c r="O198" s="41"/>
      <c r="P198" s="41"/>
      <c r="Q198" s="41"/>
      <c r="R198" s="41"/>
      <c r="S198" s="41"/>
      <c r="T198" s="69"/>
      <c r="AT198" s="23" t="s">
        <v>133</v>
      </c>
      <c r="AU198" s="23" t="s">
        <v>84</v>
      </c>
    </row>
    <row r="199" spans="2:65" s="11" customFormat="1" ht="13.5">
      <c r="B199" s="186"/>
      <c r="D199" s="182" t="s">
        <v>135</v>
      </c>
      <c r="E199" s="195" t="s">
        <v>5</v>
      </c>
      <c r="F199" s="204" t="s">
        <v>334</v>
      </c>
      <c r="H199" s="205">
        <v>58.442</v>
      </c>
      <c r="I199" s="191"/>
      <c r="L199" s="186"/>
      <c r="M199" s="192"/>
      <c r="N199" s="193"/>
      <c r="O199" s="193"/>
      <c r="P199" s="193"/>
      <c r="Q199" s="193"/>
      <c r="R199" s="193"/>
      <c r="S199" s="193"/>
      <c r="T199" s="194"/>
      <c r="AT199" s="195" t="s">
        <v>135</v>
      </c>
      <c r="AU199" s="195" t="s">
        <v>84</v>
      </c>
      <c r="AV199" s="11" t="s">
        <v>84</v>
      </c>
      <c r="AW199" s="11" t="s">
        <v>37</v>
      </c>
      <c r="AX199" s="11" t="s">
        <v>74</v>
      </c>
      <c r="AY199" s="195" t="s">
        <v>125</v>
      </c>
    </row>
    <row r="200" spans="2:65" s="11" customFormat="1" ht="13.5">
      <c r="B200" s="186"/>
      <c r="D200" s="182" t="s">
        <v>135</v>
      </c>
      <c r="E200" s="195" t="s">
        <v>5</v>
      </c>
      <c r="F200" s="204" t="s">
        <v>335</v>
      </c>
      <c r="H200" s="205">
        <v>75.988</v>
      </c>
      <c r="I200" s="191"/>
      <c r="L200" s="186"/>
      <c r="M200" s="192"/>
      <c r="N200" s="193"/>
      <c r="O200" s="193"/>
      <c r="P200" s="193"/>
      <c r="Q200" s="193"/>
      <c r="R200" s="193"/>
      <c r="S200" s="193"/>
      <c r="T200" s="194"/>
      <c r="AT200" s="195" t="s">
        <v>135</v>
      </c>
      <c r="AU200" s="195" t="s">
        <v>84</v>
      </c>
      <c r="AV200" s="11" t="s">
        <v>84</v>
      </c>
      <c r="AW200" s="11" t="s">
        <v>37</v>
      </c>
      <c r="AX200" s="11" t="s">
        <v>74</v>
      </c>
      <c r="AY200" s="195" t="s">
        <v>125</v>
      </c>
    </row>
    <row r="201" spans="2:65" s="11" customFormat="1" ht="13.5">
      <c r="B201" s="186"/>
      <c r="D201" s="182" t="s">
        <v>135</v>
      </c>
      <c r="E201" s="195" t="s">
        <v>5</v>
      </c>
      <c r="F201" s="204" t="s">
        <v>336</v>
      </c>
      <c r="H201" s="205">
        <v>105.69199999999999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95" t="s">
        <v>135</v>
      </c>
      <c r="AU201" s="195" t="s">
        <v>84</v>
      </c>
      <c r="AV201" s="11" t="s">
        <v>84</v>
      </c>
      <c r="AW201" s="11" t="s">
        <v>37</v>
      </c>
      <c r="AX201" s="11" t="s">
        <v>74</v>
      </c>
      <c r="AY201" s="195" t="s">
        <v>125</v>
      </c>
    </row>
    <row r="202" spans="2:65" s="13" customFormat="1" ht="13.5">
      <c r="B202" s="206"/>
      <c r="D202" s="187" t="s">
        <v>135</v>
      </c>
      <c r="E202" s="207" t="s">
        <v>5</v>
      </c>
      <c r="F202" s="208" t="s">
        <v>144</v>
      </c>
      <c r="H202" s="209">
        <v>240.12200000000001</v>
      </c>
      <c r="I202" s="210"/>
      <c r="L202" s="206"/>
      <c r="M202" s="211"/>
      <c r="N202" s="212"/>
      <c r="O202" s="212"/>
      <c r="P202" s="212"/>
      <c r="Q202" s="212"/>
      <c r="R202" s="212"/>
      <c r="S202" s="212"/>
      <c r="T202" s="213"/>
      <c r="AT202" s="214" t="s">
        <v>135</v>
      </c>
      <c r="AU202" s="214" t="s">
        <v>84</v>
      </c>
      <c r="AV202" s="13" t="s">
        <v>79</v>
      </c>
      <c r="AW202" s="13" t="s">
        <v>37</v>
      </c>
      <c r="AX202" s="13" t="s">
        <v>24</v>
      </c>
      <c r="AY202" s="214" t="s">
        <v>125</v>
      </c>
    </row>
    <row r="203" spans="2:65" s="1" customFormat="1" ht="22.5" customHeight="1">
      <c r="B203" s="169"/>
      <c r="C203" s="216" t="s">
        <v>337</v>
      </c>
      <c r="D203" s="216" t="s">
        <v>198</v>
      </c>
      <c r="E203" s="217" t="s">
        <v>338</v>
      </c>
      <c r="F203" s="218" t="s">
        <v>339</v>
      </c>
      <c r="G203" s="219" t="s">
        <v>148</v>
      </c>
      <c r="H203" s="220">
        <v>254.559</v>
      </c>
      <c r="I203" s="221"/>
      <c r="J203" s="222">
        <f>ROUND(I203*H203,2)</f>
        <v>0</v>
      </c>
      <c r="K203" s="218" t="s">
        <v>131</v>
      </c>
      <c r="L203" s="223"/>
      <c r="M203" s="224" t="s">
        <v>5</v>
      </c>
      <c r="N203" s="225" t="s">
        <v>45</v>
      </c>
      <c r="O203" s="41"/>
      <c r="P203" s="179">
        <f>O203*H203</f>
        <v>0</v>
      </c>
      <c r="Q203" s="179">
        <v>2.5999999999999999E-3</v>
      </c>
      <c r="R203" s="179">
        <f>Q203*H203</f>
        <v>0.66185339999999993</v>
      </c>
      <c r="S203" s="179">
        <v>0</v>
      </c>
      <c r="T203" s="180">
        <f>S203*H203</f>
        <v>0</v>
      </c>
      <c r="AR203" s="23" t="s">
        <v>311</v>
      </c>
      <c r="AT203" s="23" t="s">
        <v>198</v>
      </c>
      <c r="AU203" s="23" t="s">
        <v>84</v>
      </c>
      <c r="AY203" s="23" t="s">
        <v>125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24</v>
      </c>
      <c r="BK203" s="181">
        <f>ROUND(I203*H203,2)</f>
        <v>0</v>
      </c>
      <c r="BL203" s="23" t="s">
        <v>227</v>
      </c>
      <c r="BM203" s="23" t="s">
        <v>340</v>
      </c>
    </row>
    <row r="204" spans="2:65" s="1" customFormat="1" ht="13.5">
      <c r="B204" s="40"/>
      <c r="D204" s="182" t="s">
        <v>133</v>
      </c>
      <c r="F204" s="183" t="s">
        <v>339</v>
      </c>
      <c r="I204" s="184"/>
      <c r="L204" s="40"/>
      <c r="M204" s="185"/>
      <c r="N204" s="41"/>
      <c r="O204" s="41"/>
      <c r="P204" s="41"/>
      <c r="Q204" s="41"/>
      <c r="R204" s="41"/>
      <c r="S204" s="41"/>
      <c r="T204" s="69"/>
      <c r="AT204" s="23" t="s">
        <v>133</v>
      </c>
      <c r="AU204" s="23" t="s">
        <v>84</v>
      </c>
    </row>
    <row r="205" spans="2:65" s="11" customFormat="1" ht="13.5">
      <c r="B205" s="186"/>
      <c r="D205" s="182" t="s">
        <v>135</v>
      </c>
      <c r="E205" s="195" t="s">
        <v>5</v>
      </c>
      <c r="F205" s="204" t="s">
        <v>341</v>
      </c>
      <c r="H205" s="205">
        <v>29.635000000000002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95" t="s">
        <v>135</v>
      </c>
      <c r="AU205" s="195" t="s">
        <v>84</v>
      </c>
      <c r="AV205" s="11" t="s">
        <v>84</v>
      </c>
      <c r="AW205" s="11" t="s">
        <v>37</v>
      </c>
      <c r="AX205" s="11" t="s">
        <v>74</v>
      </c>
      <c r="AY205" s="195" t="s">
        <v>125</v>
      </c>
    </row>
    <row r="206" spans="2:65" s="11" customFormat="1" ht="13.5">
      <c r="B206" s="186"/>
      <c r="D206" s="182" t="s">
        <v>135</v>
      </c>
      <c r="E206" s="195" t="s">
        <v>5</v>
      </c>
      <c r="F206" s="204" t="s">
        <v>342</v>
      </c>
      <c r="H206" s="205">
        <v>224.92400000000001</v>
      </c>
      <c r="I206" s="191"/>
      <c r="L206" s="186"/>
      <c r="M206" s="192"/>
      <c r="N206" s="193"/>
      <c r="O206" s="193"/>
      <c r="P206" s="193"/>
      <c r="Q206" s="193"/>
      <c r="R206" s="193"/>
      <c r="S206" s="193"/>
      <c r="T206" s="194"/>
      <c r="AT206" s="195" t="s">
        <v>135</v>
      </c>
      <c r="AU206" s="195" t="s">
        <v>84</v>
      </c>
      <c r="AV206" s="11" t="s">
        <v>84</v>
      </c>
      <c r="AW206" s="11" t="s">
        <v>37</v>
      </c>
      <c r="AX206" s="11" t="s">
        <v>74</v>
      </c>
      <c r="AY206" s="195" t="s">
        <v>125</v>
      </c>
    </row>
    <row r="207" spans="2:65" s="13" customFormat="1" ht="13.5">
      <c r="B207" s="206"/>
      <c r="D207" s="187" t="s">
        <v>135</v>
      </c>
      <c r="E207" s="207" t="s">
        <v>5</v>
      </c>
      <c r="F207" s="208" t="s">
        <v>144</v>
      </c>
      <c r="H207" s="209">
        <v>254.559</v>
      </c>
      <c r="I207" s="210"/>
      <c r="L207" s="206"/>
      <c r="M207" s="211"/>
      <c r="N207" s="212"/>
      <c r="O207" s="212"/>
      <c r="P207" s="212"/>
      <c r="Q207" s="212"/>
      <c r="R207" s="212"/>
      <c r="S207" s="212"/>
      <c r="T207" s="213"/>
      <c r="AT207" s="214" t="s">
        <v>135</v>
      </c>
      <c r="AU207" s="214" t="s">
        <v>84</v>
      </c>
      <c r="AV207" s="13" t="s">
        <v>79</v>
      </c>
      <c r="AW207" s="13" t="s">
        <v>37</v>
      </c>
      <c r="AX207" s="13" t="s">
        <v>24</v>
      </c>
      <c r="AY207" s="214" t="s">
        <v>125</v>
      </c>
    </row>
    <row r="208" spans="2:65" s="1" customFormat="1" ht="22.5" customHeight="1">
      <c r="B208" s="169"/>
      <c r="C208" s="216" t="s">
        <v>343</v>
      </c>
      <c r="D208" s="216" t="s">
        <v>198</v>
      </c>
      <c r="E208" s="217" t="s">
        <v>344</v>
      </c>
      <c r="F208" s="218" t="s">
        <v>345</v>
      </c>
      <c r="G208" s="219" t="s">
        <v>148</v>
      </c>
      <c r="H208" s="220">
        <v>448.26</v>
      </c>
      <c r="I208" s="221"/>
      <c r="J208" s="222">
        <f>ROUND(I208*H208,2)</f>
        <v>0</v>
      </c>
      <c r="K208" s="218" t="s">
        <v>5</v>
      </c>
      <c r="L208" s="223"/>
      <c r="M208" s="224" t="s">
        <v>5</v>
      </c>
      <c r="N208" s="225" t="s">
        <v>45</v>
      </c>
      <c r="O208" s="41"/>
      <c r="P208" s="179">
        <f>O208*H208</f>
        <v>0</v>
      </c>
      <c r="Q208" s="179">
        <v>2.5999999999999999E-3</v>
      </c>
      <c r="R208" s="179">
        <f>Q208*H208</f>
        <v>1.165476</v>
      </c>
      <c r="S208" s="179">
        <v>0</v>
      </c>
      <c r="T208" s="180">
        <f>S208*H208</f>
        <v>0</v>
      </c>
      <c r="AR208" s="23" t="s">
        <v>311</v>
      </c>
      <c r="AT208" s="23" t="s">
        <v>198</v>
      </c>
      <c r="AU208" s="23" t="s">
        <v>84</v>
      </c>
      <c r="AY208" s="23" t="s">
        <v>125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24</v>
      </c>
      <c r="BK208" s="181">
        <f>ROUND(I208*H208,2)</f>
        <v>0</v>
      </c>
      <c r="BL208" s="23" t="s">
        <v>227</v>
      </c>
      <c r="BM208" s="23" t="s">
        <v>346</v>
      </c>
    </row>
    <row r="209" spans="2:65" s="1" customFormat="1" ht="13.5">
      <c r="B209" s="40"/>
      <c r="D209" s="182" t="s">
        <v>133</v>
      </c>
      <c r="F209" s="183" t="s">
        <v>345</v>
      </c>
      <c r="I209" s="184"/>
      <c r="L209" s="40"/>
      <c r="M209" s="185"/>
      <c r="N209" s="41"/>
      <c r="O209" s="41"/>
      <c r="P209" s="41"/>
      <c r="Q209" s="41"/>
      <c r="R209" s="41"/>
      <c r="S209" s="41"/>
      <c r="T209" s="69"/>
      <c r="AT209" s="23" t="s">
        <v>133</v>
      </c>
      <c r="AU209" s="23" t="s">
        <v>84</v>
      </c>
    </row>
    <row r="210" spans="2:65" s="11" customFormat="1" ht="13.5">
      <c r="B210" s="186"/>
      <c r="D210" s="182" t="s">
        <v>135</v>
      </c>
      <c r="E210" s="195" t="s">
        <v>5</v>
      </c>
      <c r="F210" s="204" t="s">
        <v>347</v>
      </c>
      <c r="H210" s="205">
        <v>62.344999999999999</v>
      </c>
      <c r="I210" s="191"/>
      <c r="L210" s="186"/>
      <c r="M210" s="192"/>
      <c r="N210" s="193"/>
      <c r="O210" s="193"/>
      <c r="P210" s="193"/>
      <c r="Q210" s="193"/>
      <c r="R210" s="193"/>
      <c r="S210" s="193"/>
      <c r="T210" s="194"/>
      <c r="AT210" s="195" t="s">
        <v>135</v>
      </c>
      <c r="AU210" s="195" t="s">
        <v>84</v>
      </c>
      <c r="AV210" s="11" t="s">
        <v>84</v>
      </c>
      <c r="AW210" s="11" t="s">
        <v>37</v>
      </c>
      <c r="AX210" s="11" t="s">
        <v>74</v>
      </c>
      <c r="AY210" s="195" t="s">
        <v>125</v>
      </c>
    </row>
    <row r="211" spans="2:65" s="11" customFormat="1" ht="13.5">
      <c r="B211" s="186"/>
      <c r="D211" s="182" t="s">
        <v>135</v>
      </c>
      <c r="E211" s="195" t="s">
        <v>5</v>
      </c>
      <c r="F211" s="204" t="s">
        <v>348</v>
      </c>
      <c r="H211" s="205">
        <v>327.12799999999999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95" t="s">
        <v>135</v>
      </c>
      <c r="AU211" s="195" t="s">
        <v>84</v>
      </c>
      <c r="AV211" s="11" t="s">
        <v>84</v>
      </c>
      <c r="AW211" s="11" t="s">
        <v>37</v>
      </c>
      <c r="AX211" s="11" t="s">
        <v>74</v>
      </c>
      <c r="AY211" s="195" t="s">
        <v>125</v>
      </c>
    </row>
    <row r="212" spans="2:65" s="11" customFormat="1" ht="13.5">
      <c r="B212" s="186"/>
      <c r="D212" s="182" t="s">
        <v>135</v>
      </c>
      <c r="E212" s="195" t="s">
        <v>5</v>
      </c>
      <c r="F212" s="204" t="s">
        <v>349</v>
      </c>
      <c r="H212" s="205">
        <v>58.786999999999999</v>
      </c>
      <c r="I212" s="191"/>
      <c r="L212" s="186"/>
      <c r="M212" s="192"/>
      <c r="N212" s="193"/>
      <c r="O212" s="193"/>
      <c r="P212" s="193"/>
      <c r="Q212" s="193"/>
      <c r="R212" s="193"/>
      <c r="S212" s="193"/>
      <c r="T212" s="194"/>
      <c r="AT212" s="195" t="s">
        <v>135</v>
      </c>
      <c r="AU212" s="195" t="s">
        <v>84</v>
      </c>
      <c r="AV212" s="11" t="s">
        <v>84</v>
      </c>
      <c r="AW212" s="11" t="s">
        <v>37</v>
      </c>
      <c r="AX212" s="11" t="s">
        <v>74</v>
      </c>
      <c r="AY212" s="195" t="s">
        <v>125</v>
      </c>
    </row>
    <row r="213" spans="2:65" s="13" customFormat="1" ht="13.5">
      <c r="B213" s="206"/>
      <c r="D213" s="187" t="s">
        <v>135</v>
      </c>
      <c r="E213" s="207" t="s">
        <v>5</v>
      </c>
      <c r="F213" s="208" t="s">
        <v>144</v>
      </c>
      <c r="H213" s="209">
        <v>448.26</v>
      </c>
      <c r="I213" s="210"/>
      <c r="L213" s="206"/>
      <c r="M213" s="211"/>
      <c r="N213" s="212"/>
      <c r="O213" s="212"/>
      <c r="P213" s="212"/>
      <c r="Q213" s="212"/>
      <c r="R213" s="212"/>
      <c r="S213" s="212"/>
      <c r="T213" s="213"/>
      <c r="AT213" s="214" t="s">
        <v>135</v>
      </c>
      <c r="AU213" s="214" t="s">
        <v>84</v>
      </c>
      <c r="AV213" s="13" t="s">
        <v>79</v>
      </c>
      <c r="AW213" s="13" t="s">
        <v>37</v>
      </c>
      <c r="AX213" s="13" t="s">
        <v>24</v>
      </c>
      <c r="AY213" s="214" t="s">
        <v>125</v>
      </c>
    </row>
    <row r="214" spans="2:65" s="1" customFormat="1" ht="31.5" customHeight="1">
      <c r="B214" s="169"/>
      <c r="C214" s="170" t="s">
        <v>350</v>
      </c>
      <c r="D214" s="170" t="s">
        <v>127</v>
      </c>
      <c r="E214" s="171" t="s">
        <v>351</v>
      </c>
      <c r="F214" s="172" t="s">
        <v>352</v>
      </c>
      <c r="G214" s="173" t="s">
        <v>230</v>
      </c>
      <c r="H214" s="174">
        <v>271</v>
      </c>
      <c r="I214" s="175"/>
      <c r="J214" s="176">
        <f>ROUND(I214*H214,2)</f>
        <v>0</v>
      </c>
      <c r="K214" s="172" t="s">
        <v>131</v>
      </c>
      <c r="L214" s="40"/>
      <c r="M214" s="177" t="s">
        <v>5</v>
      </c>
      <c r="N214" s="178" t="s">
        <v>45</v>
      </c>
      <c r="O214" s="41"/>
      <c r="P214" s="179">
        <f>O214*H214</f>
        <v>0</v>
      </c>
      <c r="Q214" s="179">
        <v>1.2E-4</v>
      </c>
      <c r="R214" s="179">
        <f>Q214*H214</f>
        <v>3.252E-2</v>
      </c>
      <c r="S214" s="179">
        <v>0</v>
      </c>
      <c r="T214" s="180">
        <f>S214*H214</f>
        <v>0</v>
      </c>
      <c r="AR214" s="23" t="s">
        <v>227</v>
      </c>
      <c r="AT214" s="23" t="s">
        <v>127</v>
      </c>
      <c r="AU214" s="23" t="s">
        <v>84</v>
      </c>
      <c r="AY214" s="23" t="s">
        <v>125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23" t="s">
        <v>24</v>
      </c>
      <c r="BK214" s="181">
        <f>ROUND(I214*H214,2)</f>
        <v>0</v>
      </c>
      <c r="BL214" s="23" t="s">
        <v>227</v>
      </c>
      <c r="BM214" s="23" t="s">
        <v>353</v>
      </c>
    </row>
    <row r="215" spans="2:65" s="1" customFormat="1" ht="27">
      <c r="B215" s="40"/>
      <c r="D215" s="182" t="s">
        <v>133</v>
      </c>
      <c r="F215" s="183" t="s">
        <v>354</v>
      </c>
      <c r="I215" s="184"/>
      <c r="L215" s="40"/>
      <c r="M215" s="185"/>
      <c r="N215" s="41"/>
      <c r="O215" s="41"/>
      <c r="P215" s="41"/>
      <c r="Q215" s="41"/>
      <c r="R215" s="41"/>
      <c r="S215" s="41"/>
      <c r="T215" s="69"/>
      <c r="AT215" s="23" t="s">
        <v>133</v>
      </c>
      <c r="AU215" s="23" t="s">
        <v>84</v>
      </c>
    </row>
    <row r="216" spans="2:65" s="11" customFormat="1" ht="13.5">
      <c r="B216" s="186"/>
      <c r="D216" s="187" t="s">
        <v>135</v>
      </c>
      <c r="E216" s="188" t="s">
        <v>5</v>
      </c>
      <c r="F216" s="189" t="s">
        <v>355</v>
      </c>
      <c r="H216" s="190">
        <v>271</v>
      </c>
      <c r="I216" s="191"/>
      <c r="L216" s="186"/>
      <c r="M216" s="192"/>
      <c r="N216" s="193"/>
      <c r="O216" s="193"/>
      <c r="P216" s="193"/>
      <c r="Q216" s="193"/>
      <c r="R216" s="193"/>
      <c r="S216" s="193"/>
      <c r="T216" s="194"/>
      <c r="AT216" s="195" t="s">
        <v>135</v>
      </c>
      <c r="AU216" s="195" t="s">
        <v>84</v>
      </c>
      <c r="AV216" s="11" t="s">
        <v>84</v>
      </c>
      <c r="AW216" s="11" t="s">
        <v>37</v>
      </c>
      <c r="AX216" s="11" t="s">
        <v>24</v>
      </c>
      <c r="AY216" s="195" t="s">
        <v>125</v>
      </c>
    </row>
    <row r="217" spans="2:65" s="1" customFormat="1" ht="31.5" customHeight="1">
      <c r="B217" s="169"/>
      <c r="C217" s="170" t="s">
        <v>356</v>
      </c>
      <c r="D217" s="170" t="s">
        <v>127</v>
      </c>
      <c r="E217" s="171" t="s">
        <v>357</v>
      </c>
      <c r="F217" s="172" t="s">
        <v>358</v>
      </c>
      <c r="G217" s="173" t="s">
        <v>230</v>
      </c>
      <c r="H217" s="174">
        <v>136</v>
      </c>
      <c r="I217" s="175"/>
      <c r="J217" s="176">
        <f>ROUND(I217*H217,2)</f>
        <v>0</v>
      </c>
      <c r="K217" s="172" t="s">
        <v>131</v>
      </c>
      <c r="L217" s="40"/>
      <c r="M217" s="177" t="s">
        <v>5</v>
      </c>
      <c r="N217" s="178" t="s">
        <v>45</v>
      </c>
      <c r="O217" s="41"/>
      <c r="P217" s="179">
        <f>O217*H217</f>
        <v>0</v>
      </c>
      <c r="Q217" s="179">
        <v>1.6000000000000001E-4</v>
      </c>
      <c r="R217" s="179">
        <f>Q217*H217</f>
        <v>2.1760000000000002E-2</v>
      </c>
      <c r="S217" s="179">
        <v>0</v>
      </c>
      <c r="T217" s="180">
        <f>S217*H217</f>
        <v>0</v>
      </c>
      <c r="AR217" s="23" t="s">
        <v>227</v>
      </c>
      <c r="AT217" s="23" t="s">
        <v>127</v>
      </c>
      <c r="AU217" s="23" t="s">
        <v>84</v>
      </c>
      <c r="AY217" s="23" t="s">
        <v>125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3" t="s">
        <v>24</v>
      </c>
      <c r="BK217" s="181">
        <f>ROUND(I217*H217,2)</f>
        <v>0</v>
      </c>
      <c r="BL217" s="23" t="s">
        <v>227</v>
      </c>
      <c r="BM217" s="23" t="s">
        <v>359</v>
      </c>
    </row>
    <row r="218" spans="2:65" s="1" customFormat="1" ht="40.5">
      <c r="B218" s="40"/>
      <c r="D218" s="182" t="s">
        <v>133</v>
      </c>
      <c r="F218" s="183" t="s">
        <v>360</v>
      </c>
      <c r="I218" s="184"/>
      <c r="L218" s="40"/>
      <c r="M218" s="185"/>
      <c r="N218" s="41"/>
      <c r="O218" s="41"/>
      <c r="P218" s="41"/>
      <c r="Q218" s="41"/>
      <c r="R218" s="41"/>
      <c r="S218" s="41"/>
      <c r="T218" s="69"/>
      <c r="AT218" s="23" t="s">
        <v>133</v>
      </c>
      <c r="AU218" s="23" t="s">
        <v>84</v>
      </c>
    </row>
    <row r="219" spans="2:65" s="11" customFormat="1" ht="13.5">
      <c r="B219" s="186"/>
      <c r="D219" s="182" t="s">
        <v>135</v>
      </c>
      <c r="E219" s="195" t="s">
        <v>5</v>
      </c>
      <c r="F219" s="204" t="s">
        <v>361</v>
      </c>
      <c r="H219" s="205">
        <v>98</v>
      </c>
      <c r="I219" s="191"/>
      <c r="L219" s="186"/>
      <c r="M219" s="192"/>
      <c r="N219" s="193"/>
      <c r="O219" s="193"/>
      <c r="P219" s="193"/>
      <c r="Q219" s="193"/>
      <c r="R219" s="193"/>
      <c r="S219" s="193"/>
      <c r="T219" s="194"/>
      <c r="AT219" s="195" t="s">
        <v>135</v>
      </c>
      <c r="AU219" s="195" t="s">
        <v>84</v>
      </c>
      <c r="AV219" s="11" t="s">
        <v>84</v>
      </c>
      <c r="AW219" s="11" t="s">
        <v>37</v>
      </c>
      <c r="AX219" s="11" t="s">
        <v>74</v>
      </c>
      <c r="AY219" s="195" t="s">
        <v>125</v>
      </c>
    </row>
    <row r="220" spans="2:65" s="11" customFormat="1" ht="13.5">
      <c r="B220" s="186"/>
      <c r="D220" s="182" t="s">
        <v>135</v>
      </c>
      <c r="E220" s="195" t="s">
        <v>5</v>
      </c>
      <c r="F220" s="204" t="s">
        <v>362</v>
      </c>
      <c r="H220" s="205">
        <v>38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95" t="s">
        <v>135</v>
      </c>
      <c r="AU220" s="195" t="s">
        <v>84</v>
      </c>
      <c r="AV220" s="11" t="s">
        <v>84</v>
      </c>
      <c r="AW220" s="11" t="s">
        <v>37</v>
      </c>
      <c r="AX220" s="11" t="s">
        <v>74</v>
      </c>
      <c r="AY220" s="195" t="s">
        <v>125</v>
      </c>
    </row>
    <row r="221" spans="2:65" s="13" customFormat="1" ht="13.5">
      <c r="B221" s="206"/>
      <c r="D221" s="187" t="s">
        <v>135</v>
      </c>
      <c r="E221" s="207" t="s">
        <v>5</v>
      </c>
      <c r="F221" s="208" t="s">
        <v>144</v>
      </c>
      <c r="H221" s="209">
        <v>136</v>
      </c>
      <c r="I221" s="210"/>
      <c r="L221" s="206"/>
      <c r="M221" s="211"/>
      <c r="N221" s="212"/>
      <c r="O221" s="212"/>
      <c r="P221" s="212"/>
      <c r="Q221" s="212"/>
      <c r="R221" s="212"/>
      <c r="S221" s="212"/>
      <c r="T221" s="213"/>
      <c r="AT221" s="214" t="s">
        <v>135</v>
      </c>
      <c r="AU221" s="214" t="s">
        <v>84</v>
      </c>
      <c r="AV221" s="13" t="s">
        <v>79</v>
      </c>
      <c r="AW221" s="13" t="s">
        <v>37</v>
      </c>
      <c r="AX221" s="13" t="s">
        <v>24</v>
      </c>
      <c r="AY221" s="214" t="s">
        <v>125</v>
      </c>
    </row>
    <row r="222" spans="2:65" s="1" customFormat="1" ht="22.5" customHeight="1">
      <c r="B222" s="169"/>
      <c r="C222" s="170" t="s">
        <v>363</v>
      </c>
      <c r="D222" s="170" t="s">
        <v>127</v>
      </c>
      <c r="E222" s="171" t="s">
        <v>364</v>
      </c>
      <c r="F222" s="172" t="s">
        <v>365</v>
      </c>
      <c r="G222" s="173" t="s">
        <v>366</v>
      </c>
      <c r="H222" s="229"/>
      <c r="I222" s="175"/>
      <c r="J222" s="176">
        <f>ROUND(I222*H222,2)</f>
        <v>0</v>
      </c>
      <c r="K222" s="172" t="s">
        <v>131</v>
      </c>
      <c r="L222" s="40"/>
      <c r="M222" s="177" t="s">
        <v>5</v>
      </c>
      <c r="N222" s="178" t="s">
        <v>45</v>
      </c>
      <c r="O222" s="41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AR222" s="23" t="s">
        <v>227</v>
      </c>
      <c r="AT222" s="23" t="s">
        <v>127</v>
      </c>
      <c r="AU222" s="23" t="s">
        <v>84</v>
      </c>
      <c r="AY222" s="23" t="s">
        <v>125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23" t="s">
        <v>24</v>
      </c>
      <c r="BK222" s="181">
        <f>ROUND(I222*H222,2)</f>
        <v>0</v>
      </c>
      <c r="BL222" s="23" t="s">
        <v>227</v>
      </c>
      <c r="BM222" s="23" t="s">
        <v>367</v>
      </c>
    </row>
    <row r="223" spans="2:65" s="1" customFormat="1" ht="27">
      <c r="B223" s="40"/>
      <c r="D223" s="182" t="s">
        <v>133</v>
      </c>
      <c r="F223" s="183" t="s">
        <v>368</v>
      </c>
      <c r="I223" s="184"/>
      <c r="L223" s="40"/>
      <c r="M223" s="185"/>
      <c r="N223" s="41"/>
      <c r="O223" s="41"/>
      <c r="P223" s="41"/>
      <c r="Q223" s="41"/>
      <c r="R223" s="41"/>
      <c r="S223" s="41"/>
      <c r="T223" s="69"/>
      <c r="AT223" s="23" t="s">
        <v>133</v>
      </c>
      <c r="AU223" s="23" t="s">
        <v>84</v>
      </c>
    </row>
    <row r="224" spans="2:65" s="10" customFormat="1" ht="29.85" customHeight="1">
      <c r="B224" s="155"/>
      <c r="D224" s="166" t="s">
        <v>73</v>
      </c>
      <c r="E224" s="167" t="s">
        <v>369</v>
      </c>
      <c r="F224" s="167" t="s">
        <v>370</v>
      </c>
      <c r="I224" s="158"/>
      <c r="J224" s="168">
        <f>BK224</f>
        <v>0</v>
      </c>
      <c r="L224" s="155"/>
      <c r="M224" s="160"/>
      <c r="N224" s="161"/>
      <c r="O224" s="161"/>
      <c r="P224" s="162">
        <f>SUM(P225:P408)</f>
        <v>0</v>
      </c>
      <c r="Q224" s="161"/>
      <c r="R224" s="162">
        <f>SUM(R225:R408)</f>
        <v>8.2857700000000012</v>
      </c>
      <c r="S224" s="161"/>
      <c r="T224" s="163">
        <f>SUM(T225:T408)</f>
        <v>1.3111999999999999</v>
      </c>
      <c r="AR224" s="156" t="s">
        <v>84</v>
      </c>
      <c r="AT224" s="164" t="s">
        <v>73</v>
      </c>
      <c r="AU224" s="164" t="s">
        <v>24</v>
      </c>
      <c r="AY224" s="156" t="s">
        <v>125</v>
      </c>
      <c r="BK224" s="165">
        <f>SUM(BK225:BK408)</f>
        <v>0</v>
      </c>
    </row>
    <row r="225" spans="2:65" s="1" customFormat="1" ht="22.5" customHeight="1">
      <c r="B225" s="169"/>
      <c r="C225" s="170" t="s">
        <v>371</v>
      </c>
      <c r="D225" s="170" t="s">
        <v>127</v>
      </c>
      <c r="E225" s="171" t="s">
        <v>372</v>
      </c>
      <c r="F225" s="172" t="s">
        <v>373</v>
      </c>
      <c r="G225" s="173" t="s">
        <v>374</v>
      </c>
      <c r="H225" s="174">
        <v>4</v>
      </c>
      <c r="I225" s="175"/>
      <c r="J225" s="176">
        <f>ROUND(I225*H225,2)</f>
        <v>0</v>
      </c>
      <c r="K225" s="172" t="s">
        <v>5</v>
      </c>
      <c r="L225" s="40"/>
      <c r="M225" s="177" t="s">
        <v>5</v>
      </c>
      <c r="N225" s="178" t="s">
        <v>45</v>
      </c>
      <c r="O225" s="41"/>
      <c r="P225" s="179">
        <f>O225*H225</f>
        <v>0</v>
      </c>
      <c r="Q225" s="179">
        <v>0</v>
      </c>
      <c r="R225" s="179">
        <f>Q225*H225</f>
        <v>0</v>
      </c>
      <c r="S225" s="179">
        <v>0</v>
      </c>
      <c r="T225" s="180">
        <f>S225*H225</f>
        <v>0</v>
      </c>
      <c r="AR225" s="23" t="s">
        <v>227</v>
      </c>
      <c r="AT225" s="23" t="s">
        <v>127</v>
      </c>
      <c r="AU225" s="23" t="s">
        <v>84</v>
      </c>
      <c r="AY225" s="23" t="s">
        <v>125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23" t="s">
        <v>24</v>
      </c>
      <c r="BK225" s="181">
        <f>ROUND(I225*H225,2)</f>
        <v>0</v>
      </c>
      <c r="BL225" s="23" t="s">
        <v>227</v>
      </c>
      <c r="BM225" s="23" t="s">
        <v>375</v>
      </c>
    </row>
    <row r="226" spans="2:65" s="1" customFormat="1" ht="13.5">
      <c r="B226" s="40"/>
      <c r="D226" s="187" t="s">
        <v>133</v>
      </c>
      <c r="F226" s="215" t="s">
        <v>376</v>
      </c>
      <c r="I226" s="184"/>
      <c r="L226" s="40"/>
      <c r="M226" s="185"/>
      <c r="N226" s="41"/>
      <c r="O226" s="41"/>
      <c r="P226" s="41"/>
      <c r="Q226" s="41"/>
      <c r="R226" s="41"/>
      <c r="S226" s="41"/>
      <c r="T226" s="69"/>
      <c r="AT226" s="23" t="s">
        <v>133</v>
      </c>
      <c r="AU226" s="23" t="s">
        <v>84</v>
      </c>
    </row>
    <row r="227" spans="2:65" s="1" customFormat="1" ht="22.5" customHeight="1">
      <c r="B227" s="169"/>
      <c r="C227" s="170" t="s">
        <v>377</v>
      </c>
      <c r="D227" s="170" t="s">
        <v>127</v>
      </c>
      <c r="E227" s="171" t="s">
        <v>378</v>
      </c>
      <c r="F227" s="172" t="s">
        <v>379</v>
      </c>
      <c r="G227" s="173" t="s">
        <v>230</v>
      </c>
      <c r="H227" s="174">
        <v>336</v>
      </c>
      <c r="I227" s="175"/>
      <c r="J227" s="176">
        <f>ROUND(I227*H227,2)</f>
        <v>0</v>
      </c>
      <c r="K227" s="172" t="s">
        <v>131</v>
      </c>
      <c r="L227" s="40"/>
      <c r="M227" s="177" t="s">
        <v>5</v>
      </c>
      <c r="N227" s="178" t="s">
        <v>45</v>
      </c>
      <c r="O227" s="41"/>
      <c r="P227" s="179">
        <f>O227*H227</f>
        <v>0</v>
      </c>
      <c r="Q227" s="179">
        <v>2.7E-4</v>
      </c>
      <c r="R227" s="179">
        <f>Q227*H227</f>
        <v>9.0719999999999995E-2</v>
      </c>
      <c r="S227" s="179">
        <v>0</v>
      </c>
      <c r="T227" s="180">
        <f>S227*H227</f>
        <v>0</v>
      </c>
      <c r="AR227" s="23" t="s">
        <v>227</v>
      </c>
      <c r="AT227" s="23" t="s">
        <v>127</v>
      </c>
      <c r="AU227" s="23" t="s">
        <v>84</v>
      </c>
      <c r="AY227" s="23" t="s">
        <v>125</v>
      </c>
      <c r="BE227" s="181">
        <f>IF(N227="základní",J227,0)</f>
        <v>0</v>
      </c>
      <c r="BF227" s="181">
        <f>IF(N227="snížená",J227,0)</f>
        <v>0</v>
      </c>
      <c r="BG227" s="181">
        <f>IF(N227="zákl. přenesená",J227,0)</f>
        <v>0</v>
      </c>
      <c r="BH227" s="181">
        <f>IF(N227="sníž. přenesená",J227,0)</f>
        <v>0</v>
      </c>
      <c r="BI227" s="181">
        <f>IF(N227="nulová",J227,0)</f>
        <v>0</v>
      </c>
      <c r="BJ227" s="23" t="s">
        <v>24</v>
      </c>
      <c r="BK227" s="181">
        <f>ROUND(I227*H227,2)</f>
        <v>0</v>
      </c>
      <c r="BL227" s="23" t="s">
        <v>227</v>
      </c>
      <c r="BM227" s="23" t="s">
        <v>380</v>
      </c>
    </row>
    <row r="228" spans="2:65" s="1" customFormat="1" ht="13.5">
      <c r="B228" s="40"/>
      <c r="D228" s="187" t="s">
        <v>133</v>
      </c>
      <c r="F228" s="215" t="s">
        <v>381</v>
      </c>
      <c r="I228" s="184"/>
      <c r="L228" s="40"/>
      <c r="M228" s="185"/>
      <c r="N228" s="41"/>
      <c r="O228" s="41"/>
      <c r="P228" s="41"/>
      <c r="Q228" s="41"/>
      <c r="R228" s="41"/>
      <c r="S228" s="41"/>
      <c r="T228" s="69"/>
      <c r="AT228" s="23" t="s">
        <v>133</v>
      </c>
      <c r="AU228" s="23" t="s">
        <v>84</v>
      </c>
    </row>
    <row r="229" spans="2:65" s="1" customFormat="1" ht="31.5" customHeight="1">
      <c r="B229" s="169"/>
      <c r="C229" s="216" t="s">
        <v>382</v>
      </c>
      <c r="D229" s="216" t="s">
        <v>198</v>
      </c>
      <c r="E229" s="217" t="s">
        <v>383</v>
      </c>
      <c r="F229" s="218" t="s">
        <v>384</v>
      </c>
      <c r="G229" s="219" t="s">
        <v>230</v>
      </c>
      <c r="H229" s="220">
        <v>336</v>
      </c>
      <c r="I229" s="221"/>
      <c r="J229" s="222">
        <f>ROUND(I229*H229,2)</f>
        <v>0</v>
      </c>
      <c r="K229" s="218" t="s">
        <v>5</v>
      </c>
      <c r="L229" s="223"/>
      <c r="M229" s="224" t="s">
        <v>5</v>
      </c>
      <c r="N229" s="225" t="s">
        <v>45</v>
      </c>
      <c r="O229" s="41"/>
      <c r="P229" s="179">
        <f>O229*H229</f>
        <v>0</v>
      </c>
      <c r="Q229" s="179">
        <v>1.4999999999999999E-4</v>
      </c>
      <c r="R229" s="179">
        <f>Q229*H229</f>
        <v>5.0399999999999993E-2</v>
      </c>
      <c r="S229" s="179">
        <v>0</v>
      </c>
      <c r="T229" s="180">
        <f>S229*H229</f>
        <v>0</v>
      </c>
      <c r="AR229" s="23" t="s">
        <v>311</v>
      </c>
      <c r="AT229" s="23" t="s">
        <v>198</v>
      </c>
      <c r="AU229" s="23" t="s">
        <v>84</v>
      </c>
      <c r="AY229" s="23" t="s">
        <v>125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23" t="s">
        <v>24</v>
      </c>
      <c r="BK229" s="181">
        <f>ROUND(I229*H229,2)</f>
        <v>0</v>
      </c>
      <c r="BL229" s="23" t="s">
        <v>227</v>
      </c>
      <c r="BM229" s="23" t="s">
        <v>385</v>
      </c>
    </row>
    <row r="230" spans="2:65" s="1" customFormat="1" ht="22.5" customHeight="1">
      <c r="B230" s="169"/>
      <c r="C230" s="170" t="s">
        <v>386</v>
      </c>
      <c r="D230" s="170" t="s">
        <v>127</v>
      </c>
      <c r="E230" s="171" t="s">
        <v>387</v>
      </c>
      <c r="F230" s="172" t="s">
        <v>388</v>
      </c>
      <c r="G230" s="173" t="s">
        <v>230</v>
      </c>
      <c r="H230" s="174">
        <v>167</v>
      </c>
      <c r="I230" s="175"/>
      <c r="J230" s="176">
        <f>ROUND(I230*H230,2)</f>
        <v>0</v>
      </c>
      <c r="K230" s="172" t="s">
        <v>131</v>
      </c>
      <c r="L230" s="40"/>
      <c r="M230" s="177" t="s">
        <v>5</v>
      </c>
      <c r="N230" s="178" t="s">
        <v>45</v>
      </c>
      <c r="O230" s="41"/>
      <c r="P230" s="179">
        <f>O230*H230</f>
        <v>0</v>
      </c>
      <c r="Q230" s="179">
        <v>4.2000000000000002E-4</v>
      </c>
      <c r="R230" s="179">
        <f>Q230*H230</f>
        <v>7.0140000000000008E-2</v>
      </c>
      <c r="S230" s="179">
        <v>0</v>
      </c>
      <c r="T230" s="180">
        <f>S230*H230</f>
        <v>0</v>
      </c>
      <c r="AR230" s="23" t="s">
        <v>227</v>
      </c>
      <c r="AT230" s="23" t="s">
        <v>127</v>
      </c>
      <c r="AU230" s="23" t="s">
        <v>84</v>
      </c>
      <c r="AY230" s="23" t="s">
        <v>125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23" t="s">
        <v>24</v>
      </c>
      <c r="BK230" s="181">
        <f>ROUND(I230*H230,2)</f>
        <v>0</v>
      </c>
      <c r="BL230" s="23" t="s">
        <v>227</v>
      </c>
      <c r="BM230" s="23" t="s">
        <v>389</v>
      </c>
    </row>
    <row r="231" spans="2:65" s="1" customFormat="1" ht="13.5">
      <c r="B231" s="40"/>
      <c r="D231" s="187" t="s">
        <v>133</v>
      </c>
      <c r="F231" s="215" t="s">
        <v>390</v>
      </c>
      <c r="I231" s="184"/>
      <c r="L231" s="40"/>
      <c r="M231" s="185"/>
      <c r="N231" s="41"/>
      <c r="O231" s="41"/>
      <c r="P231" s="41"/>
      <c r="Q231" s="41"/>
      <c r="R231" s="41"/>
      <c r="S231" s="41"/>
      <c r="T231" s="69"/>
      <c r="AT231" s="23" t="s">
        <v>133</v>
      </c>
      <c r="AU231" s="23" t="s">
        <v>84</v>
      </c>
    </row>
    <row r="232" spans="2:65" s="1" customFormat="1" ht="31.5" customHeight="1">
      <c r="B232" s="169"/>
      <c r="C232" s="216" t="s">
        <v>391</v>
      </c>
      <c r="D232" s="216" t="s">
        <v>198</v>
      </c>
      <c r="E232" s="217" t="s">
        <v>392</v>
      </c>
      <c r="F232" s="218" t="s">
        <v>393</v>
      </c>
      <c r="G232" s="219" t="s">
        <v>230</v>
      </c>
      <c r="H232" s="220">
        <v>167</v>
      </c>
      <c r="I232" s="221"/>
      <c r="J232" s="222">
        <f>ROUND(I232*H232,2)</f>
        <v>0</v>
      </c>
      <c r="K232" s="218" t="s">
        <v>5</v>
      </c>
      <c r="L232" s="223"/>
      <c r="M232" s="224" t="s">
        <v>5</v>
      </c>
      <c r="N232" s="225" t="s">
        <v>45</v>
      </c>
      <c r="O232" s="41"/>
      <c r="P232" s="179">
        <f>O232*H232</f>
        <v>0</v>
      </c>
      <c r="Q232" s="179">
        <v>2.3000000000000001E-4</v>
      </c>
      <c r="R232" s="179">
        <f>Q232*H232</f>
        <v>3.841E-2</v>
      </c>
      <c r="S232" s="179">
        <v>0</v>
      </c>
      <c r="T232" s="180">
        <f>S232*H232</f>
        <v>0</v>
      </c>
      <c r="AR232" s="23" t="s">
        <v>311</v>
      </c>
      <c r="AT232" s="23" t="s">
        <v>198</v>
      </c>
      <c r="AU232" s="23" t="s">
        <v>84</v>
      </c>
      <c r="AY232" s="23" t="s">
        <v>125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23" t="s">
        <v>24</v>
      </c>
      <c r="BK232" s="181">
        <f>ROUND(I232*H232,2)</f>
        <v>0</v>
      </c>
      <c r="BL232" s="23" t="s">
        <v>227</v>
      </c>
      <c r="BM232" s="23" t="s">
        <v>394</v>
      </c>
    </row>
    <row r="233" spans="2:65" s="1" customFormat="1" ht="22.5" customHeight="1">
      <c r="B233" s="169"/>
      <c r="C233" s="170" t="s">
        <v>395</v>
      </c>
      <c r="D233" s="170" t="s">
        <v>127</v>
      </c>
      <c r="E233" s="171" t="s">
        <v>396</v>
      </c>
      <c r="F233" s="172" t="s">
        <v>397</v>
      </c>
      <c r="G233" s="173" t="s">
        <v>230</v>
      </c>
      <c r="H233" s="174">
        <v>154</v>
      </c>
      <c r="I233" s="175"/>
      <c r="J233" s="176">
        <f>ROUND(I233*H233,2)</f>
        <v>0</v>
      </c>
      <c r="K233" s="172" t="s">
        <v>131</v>
      </c>
      <c r="L233" s="40"/>
      <c r="M233" s="177" t="s">
        <v>5</v>
      </c>
      <c r="N233" s="178" t="s">
        <v>45</v>
      </c>
      <c r="O233" s="41"/>
      <c r="P233" s="179">
        <f>O233*H233</f>
        <v>0</v>
      </c>
      <c r="Q233" s="179">
        <v>5.0000000000000001E-4</v>
      </c>
      <c r="R233" s="179">
        <f>Q233*H233</f>
        <v>7.6999999999999999E-2</v>
      </c>
      <c r="S233" s="179">
        <v>0</v>
      </c>
      <c r="T233" s="180">
        <f>S233*H233</f>
        <v>0</v>
      </c>
      <c r="AR233" s="23" t="s">
        <v>227</v>
      </c>
      <c r="AT233" s="23" t="s">
        <v>127</v>
      </c>
      <c r="AU233" s="23" t="s">
        <v>84</v>
      </c>
      <c r="AY233" s="23" t="s">
        <v>125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23" t="s">
        <v>24</v>
      </c>
      <c r="BK233" s="181">
        <f>ROUND(I233*H233,2)</f>
        <v>0</v>
      </c>
      <c r="BL233" s="23" t="s">
        <v>227</v>
      </c>
      <c r="BM233" s="23" t="s">
        <v>398</v>
      </c>
    </row>
    <row r="234" spans="2:65" s="1" customFormat="1" ht="13.5">
      <c r="B234" s="40"/>
      <c r="D234" s="187" t="s">
        <v>133</v>
      </c>
      <c r="F234" s="215" t="s">
        <v>399</v>
      </c>
      <c r="I234" s="184"/>
      <c r="L234" s="40"/>
      <c r="M234" s="185"/>
      <c r="N234" s="41"/>
      <c r="O234" s="41"/>
      <c r="P234" s="41"/>
      <c r="Q234" s="41"/>
      <c r="R234" s="41"/>
      <c r="S234" s="41"/>
      <c r="T234" s="69"/>
      <c r="AT234" s="23" t="s">
        <v>133</v>
      </c>
      <c r="AU234" s="23" t="s">
        <v>84</v>
      </c>
    </row>
    <row r="235" spans="2:65" s="1" customFormat="1" ht="31.5" customHeight="1">
      <c r="B235" s="169"/>
      <c r="C235" s="216" t="s">
        <v>400</v>
      </c>
      <c r="D235" s="216" t="s">
        <v>198</v>
      </c>
      <c r="E235" s="217" t="s">
        <v>401</v>
      </c>
      <c r="F235" s="218" t="s">
        <v>402</v>
      </c>
      <c r="G235" s="219" t="s">
        <v>230</v>
      </c>
      <c r="H235" s="220">
        <v>154</v>
      </c>
      <c r="I235" s="221"/>
      <c r="J235" s="222">
        <f>ROUND(I235*H235,2)</f>
        <v>0</v>
      </c>
      <c r="K235" s="218" t="s">
        <v>5</v>
      </c>
      <c r="L235" s="223"/>
      <c r="M235" s="224" t="s">
        <v>5</v>
      </c>
      <c r="N235" s="225" t="s">
        <v>45</v>
      </c>
      <c r="O235" s="41"/>
      <c r="P235" s="179">
        <f>O235*H235</f>
        <v>0</v>
      </c>
      <c r="Q235" s="179">
        <v>3.6999999999999999E-4</v>
      </c>
      <c r="R235" s="179">
        <f>Q235*H235</f>
        <v>5.6979999999999996E-2</v>
      </c>
      <c r="S235" s="179">
        <v>0</v>
      </c>
      <c r="T235" s="180">
        <f>S235*H235</f>
        <v>0</v>
      </c>
      <c r="AR235" s="23" t="s">
        <v>311</v>
      </c>
      <c r="AT235" s="23" t="s">
        <v>198</v>
      </c>
      <c r="AU235" s="23" t="s">
        <v>84</v>
      </c>
      <c r="AY235" s="23" t="s">
        <v>125</v>
      </c>
      <c r="BE235" s="181">
        <f>IF(N235="základní",J235,0)</f>
        <v>0</v>
      </c>
      <c r="BF235" s="181">
        <f>IF(N235="snížená",J235,0)</f>
        <v>0</v>
      </c>
      <c r="BG235" s="181">
        <f>IF(N235="zákl. přenesená",J235,0)</f>
        <v>0</v>
      </c>
      <c r="BH235" s="181">
        <f>IF(N235="sníž. přenesená",J235,0)</f>
        <v>0</v>
      </c>
      <c r="BI235" s="181">
        <f>IF(N235="nulová",J235,0)</f>
        <v>0</v>
      </c>
      <c r="BJ235" s="23" t="s">
        <v>24</v>
      </c>
      <c r="BK235" s="181">
        <f>ROUND(I235*H235,2)</f>
        <v>0</v>
      </c>
      <c r="BL235" s="23" t="s">
        <v>227</v>
      </c>
      <c r="BM235" s="23" t="s">
        <v>403</v>
      </c>
    </row>
    <row r="236" spans="2:65" s="1" customFormat="1" ht="22.5" customHeight="1">
      <c r="B236" s="169"/>
      <c r="C236" s="170" t="s">
        <v>404</v>
      </c>
      <c r="D236" s="170" t="s">
        <v>127</v>
      </c>
      <c r="E236" s="171" t="s">
        <v>405</v>
      </c>
      <c r="F236" s="172" t="s">
        <v>406</v>
      </c>
      <c r="G236" s="173" t="s">
        <v>230</v>
      </c>
      <c r="H236" s="174">
        <v>198</v>
      </c>
      <c r="I236" s="175"/>
      <c r="J236" s="176">
        <f>ROUND(I236*H236,2)</f>
        <v>0</v>
      </c>
      <c r="K236" s="172" t="s">
        <v>131</v>
      </c>
      <c r="L236" s="40"/>
      <c r="M236" s="177" t="s">
        <v>5</v>
      </c>
      <c r="N236" s="178" t="s">
        <v>45</v>
      </c>
      <c r="O236" s="41"/>
      <c r="P236" s="179">
        <f>O236*H236</f>
        <v>0</v>
      </c>
      <c r="Q236" s="179">
        <v>6.4999999999999997E-4</v>
      </c>
      <c r="R236" s="179">
        <f>Q236*H236</f>
        <v>0.12869999999999998</v>
      </c>
      <c r="S236" s="179">
        <v>0</v>
      </c>
      <c r="T236" s="180">
        <f>S236*H236</f>
        <v>0</v>
      </c>
      <c r="AR236" s="23" t="s">
        <v>227</v>
      </c>
      <c r="AT236" s="23" t="s">
        <v>127</v>
      </c>
      <c r="AU236" s="23" t="s">
        <v>84</v>
      </c>
      <c r="AY236" s="23" t="s">
        <v>125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23" t="s">
        <v>24</v>
      </c>
      <c r="BK236" s="181">
        <f>ROUND(I236*H236,2)</f>
        <v>0</v>
      </c>
      <c r="BL236" s="23" t="s">
        <v>227</v>
      </c>
      <c r="BM236" s="23" t="s">
        <v>407</v>
      </c>
    </row>
    <row r="237" spans="2:65" s="1" customFormat="1" ht="13.5">
      <c r="B237" s="40"/>
      <c r="D237" s="187" t="s">
        <v>133</v>
      </c>
      <c r="F237" s="215" t="s">
        <v>408</v>
      </c>
      <c r="I237" s="184"/>
      <c r="L237" s="40"/>
      <c r="M237" s="185"/>
      <c r="N237" s="41"/>
      <c r="O237" s="41"/>
      <c r="P237" s="41"/>
      <c r="Q237" s="41"/>
      <c r="R237" s="41"/>
      <c r="S237" s="41"/>
      <c r="T237" s="69"/>
      <c r="AT237" s="23" t="s">
        <v>133</v>
      </c>
      <c r="AU237" s="23" t="s">
        <v>84</v>
      </c>
    </row>
    <row r="238" spans="2:65" s="1" customFormat="1" ht="31.5" customHeight="1">
      <c r="B238" s="169"/>
      <c r="C238" s="216" t="s">
        <v>409</v>
      </c>
      <c r="D238" s="216" t="s">
        <v>198</v>
      </c>
      <c r="E238" s="217" t="s">
        <v>410</v>
      </c>
      <c r="F238" s="218" t="s">
        <v>411</v>
      </c>
      <c r="G238" s="219" t="s">
        <v>230</v>
      </c>
      <c r="H238" s="220">
        <v>198</v>
      </c>
      <c r="I238" s="221"/>
      <c r="J238" s="222">
        <f>ROUND(I238*H238,2)</f>
        <v>0</v>
      </c>
      <c r="K238" s="218" t="s">
        <v>5</v>
      </c>
      <c r="L238" s="223"/>
      <c r="M238" s="224" t="s">
        <v>5</v>
      </c>
      <c r="N238" s="225" t="s">
        <v>45</v>
      </c>
      <c r="O238" s="41"/>
      <c r="P238" s="179">
        <f>O238*H238</f>
        <v>0</v>
      </c>
      <c r="Q238" s="179">
        <v>5.8E-4</v>
      </c>
      <c r="R238" s="179">
        <f>Q238*H238</f>
        <v>0.11484</v>
      </c>
      <c r="S238" s="179">
        <v>0</v>
      </c>
      <c r="T238" s="180">
        <f>S238*H238</f>
        <v>0</v>
      </c>
      <c r="AR238" s="23" t="s">
        <v>311</v>
      </c>
      <c r="AT238" s="23" t="s">
        <v>198</v>
      </c>
      <c r="AU238" s="23" t="s">
        <v>84</v>
      </c>
      <c r="AY238" s="23" t="s">
        <v>125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23" t="s">
        <v>24</v>
      </c>
      <c r="BK238" s="181">
        <f>ROUND(I238*H238,2)</f>
        <v>0</v>
      </c>
      <c r="BL238" s="23" t="s">
        <v>227</v>
      </c>
      <c r="BM238" s="23" t="s">
        <v>412</v>
      </c>
    </row>
    <row r="239" spans="2:65" s="1" customFormat="1" ht="22.5" customHeight="1">
      <c r="B239" s="169"/>
      <c r="C239" s="170" t="s">
        <v>413</v>
      </c>
      <c r="D239" s="170" t="s">
        <v>127</v>
      </c>
      <c r="E239" s="171" t="s">
        <v>414</v>
      </c>
      <c r="F239" s="172" t="s">
        <v>415</v>
      </c>
      <c r="G239" s="173" t="s">
        <v>230</v>
      </c>
      <c r="H239" s="174">
        <v>35</v>
      </c>
      <c r="I239" s="175"/>
      <c r="J239" s="176">
        <f>ROUND(I239*H239,2)</f>
        <v>0</v>
      </c>
      <c r="K239" s="172" t="s">
        <v>131</v>
      </c>
      <c r="L239" s="40"/>
      <c r="M239" s="177" t="s">
        <v>5</v>
      </c>
      <c r="N239" s="178" t="s">
        <v>45</v>
      </c>
      <c r="O239" s="41"/>
      <c r="P239" s="179">
        <f>O239*H239</f>
        <v>0</v>
      </c>
      <c r="Q239" s="179">
        <v>8.0000000000000004E-4</v>
      </c>
      <c r="R239" s="179">
        <f>Q239*H239</f>
        <v>2.8000000000000001E-2</v>
      </c>
      <c r="S239" s="179">
        <v>0</v>
      </c>
      <c r="T239" s="180">
        <f>S239*H239</f>
        <v>0</v>
      </c>
      <c r="AR239" s="23" t="s">
        <v>227</v>
      </c>
      <c r="AT239" s="23" t="s">
        <v>127</v>
      </c>
      <c r="AU239" s="23" t="s">
        <v>84</v>
      </c>
      <c r="AY239" s="23" t="s">
        <v>125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23" t="s">
        <v>24</v>
      </c>
      <c r="BK239" s="181">
        <f>ROUND(I239*H239,2)</f>
        <v>0</v>
      </c>
      <c r="BL239" s="23" t="s">
        <v>227</v>
      </c>
      <c r="BM239" s="23" t="s">
        <v>416</v>
      </c>
    </row>
    <row r="240" spans="2:65" s="1" customFormat="1" ht="13.5">
      <c r="B240" s="40"/>
      <c r="D240" s="187" t="s">
        <v>133</v>
      </c>
      <c r="F240" s="215" t="s">
        <v>417</v>
      </c>
      <c r="I240" s="184"/>
      <c r="L240" s="40"/>
      <c r="M240" s="185"/>
      <c r="N240" s="41"/>
      <c r="O240" s="41"/>
      <c r="P240" s="41"/>
      <c r="Q240" s="41"/>
      <c r="R240" s="41"/>
      <c r="S240" s="41"/>
      <c r="T240" s="69"/>
      <c r="AT240" s="23" t="s">
        <v>133</v>
      </c>
      <c r="AU240" s="23" t="s">
        <v>84</v>
      </c>
    </row>
    <row r="241" spans="2:65" s="1" customFormat="1" ht="31.5" customHeight="1">
      <c r="B241" s="169"/>
      <c r="C241" s="216" t="s">
        <v>418</v>
      </c>
      <c r="D241" s="216" t="s">
        <v>198</v>
      </c>
      <c r="E241" s="217" t="s">
        <v>419</v>
      </c>
      <c r="F241" s="218" t="s">
        <v>420</v>
      </c>
      <c r="G241" s="219" t="s">
        <v>230</v>
      </c>
      <c r="H241" s="220">
        <v>35</v>
      </c>
      <c r="I241" s="221"/>
      <c r="J241" s="222">
        <f>ROUND(I241*H241,2)</f>
        <v>0</v>
      </c>
      <c r="K241" s="218" t="s">
        <v>5</v>
      </c>
      <c r="L241" s="223"/>
      <c r="M241" s="224" t="s">
        <v>5</v>
      </c>
      <c r="N241" s="225" t="s">
        <v>45</v>
      </c>
      <c r="O241" s="41"/>
      <c r="P241" s="179">
        <f>O241*H241</f>
        <v>0</v>
      </c>
      <c r="Q241" s="179">
        <v>8.9999999999999998E-4</v>
      </c>
      <c r="R241" s="179">
        <f>Q241*H241</f>
        <v>3.15E-2</v>
      </c>
      <c r="S241" s="179">
        <v>0</v>
      </c>
      <c r="T241" s="180">
        <f>S241*H241</f>
        <v>0</v>
      </c>
      <c r="AR241" s="23" t="s">
        <v>311</v>
      </c>
      <c r="AT241" s="23" t="s">
        <v>198</v>
      </c>
      <c r="AU241" s="23" t="s">
        <v>84</v>
      </c>
      <c r="AY241" s="23" t="s">
        <v>125</v>
      </c>
      <c r="BE241" s="181">
        <f>IF(N241="základní",J241,0)</f>
        <v>0</v>
      </c>
      <c r="BF241" s="181">
        <f>IF(N241="snížená",J241,0)</f>
        <v>0</v>
      </c>
      <c r="BG241" s="181">
        <f>IF(N241="zákl. přenesená",J241,0)</f>
        <v>0</v>
      </c>
      <c r="BH241" s="181">
        <f>IF(N241="sníž. přenesená",J241,0)</f>
        <v>0</v>
      </c>
      <c r="BI241" s="181">
        <f>IF(N241="nulová",J241,0)</f>
        <v>0</v>
      </c>
      <c r="BJ241" s="23" t="s">
        <v>24</v>
      </c>
      <c r="BK241" s="181">
        <f>ROUND(I241*H241,2)</f>
        <v>0</v>
      </c>
      <c r="BL241" s="23" t="s">
        <v>227</v>
      </c>
      <c r="BM241" s="23" t="s">
        <v>421</v>
      </c>
    </row>
    <row r="242" spans="2:65" s="1" customFormat="1" ht="22.5" customHeight="1">
      <c r="B242" s="169"/>
      <c r="C242" s="170" t="s">
        <v>422</v>
      </c>
      <c r="D242" s="170" t="s">
        <v>127</v>
      </c>
      <c r="E242" s="171" t="s">
        <v>423</v>
      </c>
      <c r="F242" s="172" t="s">
        <v>424</v>
      </c>
      <c r="G242" s="173" t="s">
        <v>230</v>
      </c>
      <c r="H242" s="174">
        <v>175</v>
      </c>
      <c r="I242" s="175"/>
      <c r="J242" s="176">
        <f>ROUND(I242*H242,2)</f>
        <v>0</v>
      </c>
      <c r="K242" s="172" t="s">
        <v>131</v>
      </c>
      <c r="L242" s="40"/>
      <c r="M242" s="177" t="s">
        <v>5</v>
      </c>
      <c r="N242" s="178" t="s">
        <v>45</v>
      </c>
      <c r="O242" s="41"/>
      <c r="P242" s="179">
        <f>O242*H242</f>
        <v>0</v>
      </c>
      <c r="Q242" s="179">
        <v>1E-3</v>
      </c>
      <c r="R242" s="179">
        <f>Q242*H242</f>
        <v>0.17500000000000002</v>
      </c>
      <c r="S242" s="179">
        <v>0</v>
      </c>
      <c r="T242" s="180">
        <f>S242*H242</f>
        <v>0</v>
      </c>
      <c r="AR242" s="23" t="s">
        <v>227</v>
      </c>
      <c r="AT242" s="23" t="s">
        <v>127</v>
      </c>
      <c r="AU242" s="23" t="s">
        <v>84</v>
      </c>
      <c r="AY242" s="23" t="s">
        <v>125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23" t="s">
        <v>24</v>
      </c>
      <c r="BK242" s="181">
        <f>ROUND(I242*H242,2)</f>
        <v>0</v>
      </c>
      <c r="BL242" s="23" t="s">
        <v>227</v>
      </c>
      <c r="BM242" s="23" t="s">
        <v>425</v>
      </c>
    </row>
    <row r="243" spans="2:65" s="1" customFormat="1" ht="13.5">
      <c r="B243" s="40"/>
      <c r="D243" s="187" t="s">
        <v>133</v>
      </c>
      <c r="F243" s="215" t="s">
        <v>426</v>
      </c>
      <c r="I243" s="184"/>
      <c r="L243" s="40"/>
      <c r="M243" s="185"/>
      <c r="N243" s="41"/>
      <c r="O243" s="41"/>
      <c r="P243" s="41"/>
      <c r="Q243" s="41"/>
      <c r="R243" s="41"/>
      <c r="S243" s="41"/>
      <c r="T243" s="69"/>
      <c r="AT243" s="23" t="s">
        <v>133</v>
      </c>
      <c r="AU243" s="23" t="s">
        <v>84</v>
      </c>
    </row>
    <row r="244" spans="2:65" s="1" customFormat="1" ht="31.5" customHeight="1">
      <c r="B244" s="169"/>
      <c r="C244" s="216" t="s">
        <v>427</v>
      </c>
      <c r="D244" s="216" t="s">
        <v>198</v>
      </c>
      <c r="E244" s="217" t="s">
        <v>428</v>
      </c>
      <c r="F244" s="218" t="s">
        <v>429</v>
      </c>
      <c r="G244" s="219" t="s">
        <v>230</v>
      </c>
      <c r="H244" s="220">
        <v>175</v>
      </c>
      <c r="I244" s="221"/>
      <c r="J244" s="222">
        <f>ROUND(I244*H244,2)</f>
        <v>0</v>
      </c>
      <c r="K244" s="218" t="s">
        <v>5</v>
      </c>
      <c r="L244" s="223"/>
      <c r="M244" s="224" t="s">
        <v>5</v>
      </c>
      <c r="N244" s="225" t="s">
        <v>45</v>
      </c>
      <c r="O244" s="41"/>
      <c r="P244" s="179">
        <f>O244*H244</f>
        <v>0</v>
      </c>
      <c r="Q244" s="179">
        <v>1.42E-3</v>
      </c>
      <c r="R244" s="179">
        <f>Q244*H244</f>
        <v>0.2485</v>
      </c>
      <c r="S244" s="179">
        <v>0</v>
      </c>
      <c r="T244" s="180">
        <f>S244*H244</f>
        <v>0</v>
      </c>
      <c r="AR244" s="23" t="s">
        <v>311</v>
      </c>
      <c r="AT244" s="23" t="s">
        <v>198</v>
      </c>
      <c r="AU244" s="23" t="s">
        <v>84</v>
      </c>
      <c r="AY244" s="23" t="s">
        <v>125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23" t="s">
        <v>24</v>
      </c>
      <c r="BK244" s="181">
        <f>ROUND(I244*H244,2)</f>
        <v>0</v>
      </c>
      <c r="BL244" s="23" t="s">
        <v>227</v>
      </c>
      <c r="BM244" s="23" t="s">
        <v>430</v>
      </c>
    </row>
    <row r="245" spans="2:65" s="1" customFormat="1" ht="22.5" customHeight="1">
      <c r="B245" s="169"/>
      <c r="C245" s="170" t="s">
        <v>431</v>
      </c>
      <c r="D245" s="170" t="s">
        <v>127</v>
      </c>
      <c r="E245" s="171" t="s">
        <v>432</v>
      </c>
      <c r="F245" s="172" t="s">
        <v>433</v>
      </c>
      <c r="G245" s="173" t="s">
        <v>230</v>
      </c>
      <c r="H245" s="174">
        <v>76</v>
      </c>
      <c r="I245" s="175"/>
      <c r="J245" s="176">
        <f>ROUND(I245*H245,2)</f>
        <v>0</v>
      </c>
      <c r="K245" s="172" t="s">
        <v>131</v>
      </c>
      <c r="L245" s="40"/>
      <c r="M245" s="177" t="s">
        <v>5</v>
      </c>
      <c r="N245" s="178" t="s">
        <v>45</v>
      </c>
      <c r="O245" s="41"/>
      <c r="P245" s="179">
        <f>O245*H245</f>
        <v>0</v>
      </c>
      <c r="Q245" s="179">
        <v>1.1900000000000001E-3</v>
      </c>
      <c r="R245" s="179">
        <f>Q245*H245</f>
        <v>9.0440000000000006E-2</v>
      </c>
      <c r="S245" s="179">
        <v>0</v>
      </c>
      <c r="T245" s="180">
        <f>S245*H245</f>
        <v>0</v>
      </c>
      <c r="AR245" s="23" t="s">
        <v>227</v>
      </c>
      <c r="AT245" s="23" t="s">
        <v>127</v>
      </c>
      <c r="AU245" s="23" t="s">
        <v>84</v>
      </c>
      <c r="AY245" s="23" t="s">
        <v>125</v>
      </c>
      <c r="BE245" s="181">
        <f>IF(N245="základní",J245,0)</f>
        <v>0</v>
      </c>
      <c r="BF245" s="181">
        <f>IF(N245="snížená",J245,0)</f>
        <v>0</v>
      </c>
      <c r="BG245" s="181">
        <f>IF(N245="zákl. přenesená",J245,0)</f>
        <v>0</v>
      </c>
      <c r="BH245" s="181">
        <f>IF(N245="sníž. přenesená",J245,0)</f>
        <v>0</v>
      </c>
      <c r="BI245" s="181">
        <f>IF(N245="nulová",J245,0)</f>
        <v>0</v>
      </c>
      <c r="BJ245" s="23" t="s">
        <v>24</v>
      </c>
      <c r="BK245" s="181">
        <f>ROUND(I245*H245,2)</f>
        <v>0</v>
      </c>
      <c r="BL245" s="23" t="s">
        <v>227</v>
      </c>
      <c r="BM245" s="23" t="s">
        <v>434</v>
      </c>
    </row>
    <row r="246" spans="2:65" s="1" customFormat="1" ht="13.5">
      <c r="B246" s="40"/>
      <c r="D246" s="187" t="s">
        <v>133</v>
      </c>
      <c r="F246" s="215" t="s">
        <v>435</v>
      </c>
      <c r="I246" s="184"/>
      <c r="L246" s="40"/>
      <c r="M246" s="185"/>
      <c r="N246" s="41"/>
      <c r="O246" s="41"/>
      <c r="P246" s="41"/>
      <c r="Q246" s="41"/>
      <c r="R246" s="41"/>
      <c r="S246" s="41"/>
      <c r="T246" s="69"/>
      <c r="AT246" s="23" t="s">
        <v>133</v>
      </c>
      <c r="AU246" s="23" t="s">
        <v>84</v>
      </c>
    </row>
    <row r="247" spans="2:65" s="1" customFormat="1" ht="31.5" customHeight="1">
      <c r="B247" s="169"/>
      <c r="C247" s="216" t="s">
        <v>436</v>
      </c>
      <c r="D247" s="216" t="s">
        <v>198</v>
      </c>
      <c r="E247" s="217" t="s">
        <v>437</v>
      </c>
      <c r="F247" s="218" t="s">
        <v>438</v>
      </c>
      <c r="G247" s="219" t="s">
        <v>230</v>
      </c>
      <c r="H247" s="220">
        <v>76</v>
      </c>
      <c r="I247" s="221"/>
      <c r="J247" s="222">
        <f>ROUND(I247*H247,2)</f>
        <v>0</v>
      </c>
      <c r="K247" s="218" t="s">
        <v>5</v>
      </c>
      <c r="L247" s="223"/>
      <c r="M247" s="224" t="s">
        <v>5</v>
      </c>
      <c r="N247" s="225" t="s">
        <v>45</v>
      </c>
      <c r="O247" s="41"/>
      <c r="P247" s="179">
        <f>O247*H247</f>
        <v>0</v>
      </c>
      <c r="Q247" s="179">
        <v>2.0100000000000001E-3</v>
      </c>
      <c r="R247" s="179">
        <f>Q247*H247</f>
        <v>0.15276000000000001</v>
      </c>
      <c r="S247" s="179">
        <v>0</v>
      </c>
      <c r="T247" s="180">
        <f>S247*H247</f>
        <v>0</v>
      </c>
      <c r="AR247" s="23" t="s">
        <v>311</v>
      </c>
      <c r="AT247" s="23" t="s">
        <v>198</v>
      </c>
      <c r="AU247" s="23" t="s">
        <v>84</v>
      </c>
      <c r="AY247" s="23" t="s">
        <v>125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23" t="s">
        <v>24</v>
      </c>
      <c r="BK247" s="181">
        <f>ROUND(I247*H247,2)</f>
        <v>0</v>
      </c>
      <c r="BL247" s="23" t="s">
        <v>227</v>
      </c>
      <c r="BM247" s="23" t="s">
        <v>439</v>
      </c>
    </row>
    <row r="248" spans="2:65" s="1" customFormat="1" ht="22.5" customHeight="1">
      <c r="B248" s="169"/>
      <c r="C248" s="170" t="s">
        <v>440</v>
      </c>
      <c r="D248" s="170" t="s">
        <v>127</v>
      </c>
      <c r="E248" s="171" t="s">
        <v>441</v>
      </c>
      <c r="F248" s="172" t="s">
        <v>442</v>
      </c>
      <c r="G248" s="173" t="s">
        <v>230</v>
      </c>
      <c r="H248" s="174">
        <v>72</v>
      </c>
      <c r="I248" s="175"/>
      <c r="J248" s="176">
        <f>ROUND(I248*H248,2)</f>
        <v>0</v>
      </c>
      <c r="K248" s="172" t="s">
        <v>131</v>
      </c>
      <c r="L248" s="40"/>
      <c r="M248" s="177" t="s">
        <v>5</v>
      </c>
      <c r="N248" s="178" t="s">
        <v>45</v>
      </c>
      <c r="O248" s="41"/>
      <c r="P248" s="179">
        <f>O248*H248</f>
        <v>0</v>
      </c>
      <c r="Q248" s="179">
        <v>1.4E-3</v>
      </c>
      <c r="R248" s="179">
        <f>Q248*H248</f>
        <v>0.1008</v>
      </c>
      <c r="S248" s="179">
        <v>0</v>
      </c>
      <c r="T248" s="180">
        <f>S248*H248</f>
        <v>0</v>
      </c>
      <c r="AR248" s="23" t="s">
        <v>227</v>
      </c>
      <c r="AT248" s="23" t="s">
        <v>127</v>
      </c>
      <c r="AU248" s="23" t="s">
        <v>84</v>
      </c>
      <c r="AY248" s="23" t="s">
        <v>125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23" t="s">
        <v>24</v>
      </c>
      <c r="BK248" s="181">
        <f>ROUND(I248*H248,2)</f>
        <v>0</v>
      </c>
      <c r="BL248" s="23" t="s">
        <v>227</v>
      </c>
      <c r="BM248" s="23" t="s">
        <v>443</v>
      </c>
    </row>
    <row r="249" spans="2:65" s="1" customFormat="1" ht="13.5">
      <c r="B249" s="40"/>
      <c r="D249" s="187" t="s">
        <v>133</v>
      </c>
      <c r="F249" s="215" t="s">
        <v>444</v>
      </c>
      <c r="I249" s="184"/>
      <c r="L249" s="40"/>
      <c r="M249" s="185"/>
      <c r="N249" s="41"/>
      <c r="O249" s="41"/>
      <c r="P249" s="41"/>
      <c r="Q249" s="41"/>
      <c r="R249" s="41"/>
      <c r="S249" s="41"/>
      <c r="T249" s="69"/>
      <c r="AT249" s="23" t="s">
        <v>133</v>
      </c>
      <c r="AU249" s="23" t="s">
        <v>84</v>
      </c>
    </row>
    <row r="250" spans="2:65" s="1" customFormat="1" ht="31.5" customHeight="1">
      <c r="B250" s="169"/>
      <c r="C250" s="216" t="s">
        <v>445</v>
      </c>
      <c r="D250" s="216" t="s">
        <v>198</v>
      </c>
      <c r="E250" s="217" t="s">
        <v>446</v>
      </c>
      <c r="F250" s="218" t="s">
        <v>447</v>
      </c>
      <c r="G250" s="219" t="s">
        <v>230</v>
      </c>
      <c r="H250" s="220">
        <v>72</v>
      </c>
      <c r="I250" s="221"/>
      <c r="J250" s="222">
        <f>ROUND(I250*H250,2)</f>
        <v>0</v>
      </c>
      <c r="K250" s="218" t="s">
        <v>5</v>
      </c>
      <c r="L250" s="223"/>
      <c r="M250" s="224" t="s">
        <v>5</v>
      </c>
      <c r="N250" s="225" t="s">
        <v>45</v>
      </c>
      <c r="O250" s="41"/>
      <c r="P250" s="179">
        <f>O250*H250</f>
        <v>0</v>
      </c>
      <c r="Q250" s="179">
        <v>2.8700000000000002E-3</v>
      </c>
      <c r="R250" s="179">
        <f>Q250*H250</f>
        <v>0.20664000000000002</v>
      </c>
      <c r="S250" s="179">
        <v>0</v>
      </c>
      <c r="T250" s="180">
        <f>S250*H250</f>
        <v>0</v>
      </c>
      <c r="AR250" s="23" t="s">
        <v>311</v>
      </c>
      <c r="AT250" s="23" t="s">
        <v>198</v>
      </c>
      <c r="AU250" s="23" t="s">
        <v>84</v>
      </c>
      <c r="AY250" s="23" t="s">
        <v>125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23" t="s">
        <v>24</v>
      </c>
      <c r="BK250" s="181">
        <f>ROUND(I250*H250,2)</f>
        <v>0</v>
      </c>
      <c r="BL250" s="23" t="s">
        <v>227</v>
      </c>
      <c r="BM250" s="23" t="s">
        <v>448</v>
      </c>
    </row>
    <row r="251" spans="2:65" s="1" customFormat="1" ht="22.5" customHeight="1">
      <c r="B251" s="169"/>
      <c r="C251" s="170" t="s">
        <v>449</v>
      </c>
      <c r="D251" s="170" t="s">
        <v>127</v>
      </c>
      <c r="E251" s="171" t="s">
        <v>450</v>
      </c>
      <c r="F251" s="172" t="s">
        <v>451</v>
      </c>
      <c r="G251" s="173" t="s">
        <v>230</v>
      </c>
      <c r="H251" s="174">
        <v>396</v>
      </c>
      <c r="I251" s="175"/>
      <c r="J251" s="176">
        <f>ROUND(I251*H251,2)</f>
        <v>0</v>
      </c>
      <c r="K251" s="172" t="s">
        <v>131</v>
      </c>
      <c r="L251" s="40"/>
      <c r="M251" s="177" t="s">
        <v>5</v>
      </c>
      <c r="N251" s="178" t="s">
        <v>45</v>
      </c>
      <c r="O251" s="41"/>
      <c r="P251" s="179">
        <f>O251*H251</f>
        <v>0</v>
      </c>
      <c r="Q251" s="179">
        <v>1.6999999999999999E-3</v>
      </c>
      <c r="R251" s="179">
        <f>Q251*H251</f>
        <v>0.67319999999999991</v>
      </c>
      <c r="S251" s="179">
        <v>0</v>
      </c>
      <c r="T251" s="180">
        <f>S251*H251</f>
        <v>0</v>
      </c>
      <c r="AR251" s="23" t="s">
        <v>227</v>
      </c>
      <c r="AT251" s="23" t="s">
        <v>127</v>
      </c>
      <c r="AU251" s="23" t="s">
        <v>84</v>
      </c>
      <c r="AY251" s="23" t="s">
        <v>125</v>
      </c>
      <c r="BE251" s="181">
        <f>IF(N251="základní",J251,0)</f>
        <v>0</v>
      </c>
      <c r="BF251" s="181">
        <f>IF(N251="snížená",J251,0)</f>
        <v>0</v>
      </c>
      <c r="BG251" s="181">
        <f>IF(N251="zákl. přenesená",J251,0)</f>
        <v>0</v>
      </c>
      <c r="BH251" s="181">
        <f>IF(N251="sníž. přenesená",J251,0)</f>
        <v>0</v>
      </c>
      <c r="BI251" s="181">
        <f>IF(N251="nulová",J251,0)</f>
        <v>0</v>
      </c>
      <c r="BJ251" s="23" t="s">
        <v>24</v>
      </c>
      <c r="BK251" s="181">
        <f>ROUND(I251*H251,2)</f>
        <v>0</v>
      </c>
      <c r="BL251" s="23" t="s">
        <v>227</v>
      </c>
      <c r="BM251" s="23" t="s">
        <v>452</v>
      </c>
    </row>
    <row r="252" spans="2:65" s="1" customFormat="1" ht="13.5">
      <c r="B252" s="40"/>
      <c r="D252" s="187" t="s">
        <v>133</v>
      </c>
      <c r="F252" s="215" t="s">
        <v>453</v>
      </c>
      <c r="I252" s="184"/>
      <c r="L252" s="40"/>
      <c r="M252" s="185"/>
      <c r="N252" s="41"/>
      <c r="O252" s="41"/>
      <c r="P252" s="41"/>
      <c r="Q252" s="41"/>
      <c r="R252" s="41"/>
      <c r="S252" s="41"/>
      <c r="T252" s="69"/>
      <c r="AT252" s="23" t="s">
        <v>133</v>
      </c>
      <c r="AU252" s="23" t="s">
        <v>84</v>
      </c>
    </row>
    <row r="253" spans="2:65" s="1" customFormat="1" ht="31.5" customHeight="1">
      <c r="B253" s="169"/>
      <c r="C253" s="216" t="s">
        <v>454</v>
      </c>
      <c r="D253" s="216" t="s">
        <v>198</v>
      </c>
      <c r="E253" s="217" t="s">
        <v>455</v>
      </c>
      <c r="F253" s="218" t="s">
        <v>456</v>
      </c>
      <c r="G253" s="219" t="s">
        <v>230</v>
      </c>
      <c r="H253" s="220">
        <v>396</v>
      </c>
      <c r="I253" s="221"/>
      <c r="J253" s="222">
        <f>ROUND(I253*H253,2)</f>
        <v>0</v>
      </c>
      <c r="K253" s="218" t="s">
        <v>5</v>
      </c>
      <c r="L253" s="223"/>
      <c r="M253" s="224" t="s">
        <v>5</v>
      </c>
      <c r="N253" s="225" t="s">
        <v>45</v>
      </c>
      <c r="O253" s="41"/>
      <c r="P253" s="179">
        <f>O253*H253</f>
        <v>0</v>
      </c>
      <c r="Q253" s="179">
        <v>4.3200000000000001E-3</v>
      </c>
      <c r="R253" s="179">
        <f>Q253*H253</f>
        <v>1.71072</v>
      </c>
      <c r="S253" s="179">
        <v>0</v>
      </c>
      <c r="T253" s="180">
        <f>S253*H253</f>
        <v>0</v>
      </c>
      <c r="AR253" s="23" t="s">
        <v>311</v>
      </c>
      <c r="AT253" s="23" t="s">
        <v>198</v>
      </c>
      <c r="AU253" s="23" t="s">
        <v>84</v>
      </c>
      <c r="AY253" s="23" t="s">
        <v>125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23" t="s">
        <v>24</v>
      </c>
      <c r="BK253" s="181">
        <f>ROUND(I253*H253,2)</f>
        <v>0</v>
      </c>
      <c r="BL253" s="23" t="s">
        <v>227</v>
      </c>
      <c r="BM253" s="23" t="s">
        <v>457</v>
      </c>
    </row>
    <row r="254" spans="2:65" s="1" customFormat="1" ht="22.5" customHeight="1">
      <c r="B254" s="169"/>
      <c r="C254" s="170" t="s">
        <v>458</v>
      </c>
      <c r="D254" s="170" t="s">
        <v>127</v>
      </c>
      <c r="E254" s="171" t="s">
        <v>459</v>
      </c>
      <c r="F254" s="172" t="s">
        <v>460</v>
      </c>
      <c r="G254" s="173" t="s">
        <v>230</v>
      </c>
      <c r="H254" s="174">
        <v>74</v>
      </c>
      <c r="I254" s="175"/>
      <c r="J254" s="176">
        <f>ROUND(I254*H254,2)</f>
        <v>0</v>
      </c>
      <c r="K254" s="172" t="s">
        <v>5</v>
      </c>
      <c r="L254" s="40"/>
      <c r="M254" s="177" t="s">
        <v>5</v>
      </c>
      <c r="N254" s="178" t="s">
        <v>45</v>
      </c>
      <c r="O254" s="41"/>
      <c r="P254" s="179">
        <f>O254*H254</f>
        <v>0</v>
      </c>
      <c r="Q254" s="179">
        <v>1.6999999999999999E-3</v>
      </c>
      <c r="R254" s="179">
        <f>Q254*H254</f>
        <v>0.1258</v>
      </c>
      <c r="S254" s="179">
        <v>0</v>
      </c>
      <c r="T254" s="180">
        <f>S254*H254</f>
        <v>0</v>
      </c>
      <c r="AR254" s="23" t="s">
        <v>227</v>
      </c>
      <c r="AT254" s="23" t="s">
        <v>127</v>
      </c>
      <c r="AU254" s="23" t="s">
        <v>84</v>
      </c>
      <c r="AY254" s="23" t="s">
        <v>125</v>
      </c>
      <c r="BE254" s="181">
        <f>IF(N254="základní",J254,0)</f>
        <v>0</v>
      </c>
      <c r="BF254" s="181">
        <f>IF(N254="snížená",J254,0)</f>
        <v>0</v>
      </c>
      <c r="BG254" s="181">
        <f>IF(N254="zákl. přenesená",J254,0)</f>
        <v>0</v>
      </c>
      <c r="BH254" s="181">
        <f>IF(N254="sníž. přenesená",J254,0)</f>
        <v>0</v>
      </c>
      <c r="BI254" s="181">
        <f>IF(N254="nulová",J254,0)</f>
        <v>0</v>
      </c>
      <c r="BJ254" s="23" t="s">
        <v>24</v>
      </c>
      <c r="BK254" s="181">
        <f>ROUND(I254*H254,2)</f>
        <v>0</v>
      </c>
      <c r="BL254" s="23" t="s">
        <v>227</v>
      </c>
      <c r="BM254" s="23" t="s">
        <v>461</v>
      </c>
    </row>
    <row r="255" spans="2:65" s="1" customFormat="1" ht="13.5">
      <c r="B255" s="40"/>
      <c r="D255" s="187" t="s">
        <v>133</v>
      </c>
      <c r="F255" s="215" t="s">
        <v>462</v>
      </c>
      <c r="I255" s="184"/>
      <c r="L255" s="40"/>
      <c r="M255" s="185"/>
      <c r="N255" s="41"/>
      <c r="O255" s="41"/>
      <c r="P255" s="41"/>
      <c r="Q255" s="41"/>
      <c r="R255" s="41"/>
      <c r="S255" s="41"/>
      <c r="T255" s="69"/>
      <c r="AT255" s="23" t="s">
        <v>133</v>
      </c>
      <c r="AU255" s="23" t="s">
        <v>84</v>
      </c>
    </row>
    <row r="256" spans="2:65" s="1" customFormat="1" ht="31.5" customHeight="1">
      <c r="B256" s="169"/>
      <c r="C256" s="216" t="s">
        <v>463</v>
      </c>
      <c r="D256" s="216" t="s">
        <v>198</v>
      </c>
      <c r="E256" s="217" t="s">
        <v>464</v>
      </c>
      <c r="F256" s="218" t="s">
        <v>465</v>
      </c>
      <c r="G256" s="219" t="s">
        <v>230</v>
      </c>
      <c r="H256" s="220">
        <v>74</v>
      </c>
      <c r="I256" s="221"/>
      <c r="J256" s="222">
        <f>ROUND(I256*H256,2)</f>
        <v>0</v>
      </c>
      <c r="K256" s="218" t="s">
        <v>5</v>
      </c>
      <c r="L256" s="223"/>
      <c r="M256" s="224" t="s">
        <v>5</v>
      </c>
      <c r="N256" s="225" t="s">
        <v>45</v>
      </c>
      <c r="O256" s="41"/>
      <c r="P256" s="179">
        <f>O256*H256</f>
        <v>0</v>
      </c>
      <c r="Q256" s="179">
        <v>4.3200000000000001E-3</v>
      </c>
      <c r="R256" s="179">
        <f>Q256*H256</f>
        <v>0.31968000000000002</v>
      </c>
      <c r="S256" s="179">
        <v>0</v>
      </c>
      <c r="T256" s="180">
        <f>S256*H256</f>
        <v>0</v>
      </c>
      <c r="AR256" s="23" t="s">
        <v>311</v>
      </c>
      <c r="AT256" s="23" t="s">
        <v>198</v>
      </c>
      <c r="AU256" s="23" t="s">
        <v>84</v>
      </c>
      <c r="AY256" s="23" t="s">
        <v>125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23" t="s">
        <v>24</v>
      </c>
      <c r="BK256" s="181">
        <f>ROUND(I256*H256,2)</f>
        <v>0</v>
      </c>
      <c r="BL256" s="23" t="s">
        <v>227</v>
      </c>
      <c r="BM256" s="23" t="s">
        <v>466</v>
      </c>
    </row>
    <row r="257" spans="2:65" s="1" customFormat="1" ht="22.5" customHeight="1">
      <c r="B257" s="169"/>
      <c r="C257" s="170" t="s">
        <v>467</v>
      </c>
      <c r="D257" s="170" t="s">
        <v>127</v>
      </c>
      <c r="E257" s="171" t="s">
        <v>468</v>
      </c>
      <c r="F257" s="172" t="s">
        <v>469</v>
      </c>
      <c r="G257" s="173" t="s">
        <v>230</v>
      </c>
      <c r="H257" s="174">
        <v>69</v>
      </c>
      <c r="I257" s="175"/>
      <c r="J257" s="176">
        <f>ROUND(I257*H257,2)</f>
        <v>0</v>
      </c>
      <c r="K257" s="172" t="s">
        <v>5</v>
      </c>
      <c r="L257" s="40"/>
      <c r="M257" s="177" t="s">
        <v>5</v>
      </c>
      <c r="N257" s="178" t="s">
        <v>45</v>
      </c>
      <c r="O257" s="41"/>
      <c r="P257" s="179">
        <f>O257*H257</f>
        <v>0</v>
      </c>
      <c r="Q257" s="179">
        <v>6.9999999999999999E-4</v>
      </c>
      <c r="R257" s="179">
        <f>Q257*H257</f>
        <v>4.8300000000000003E-2</v>
      </c>
      <c r="S257" s="179">
        <v>0</v>
      </c>
      <c r="T257" s="180">
        <f>S257*H257</f>
        <v>0</v>
      </c>
      <c r="AR257" s="23" t="s">
        <v>227</v>
      </c>
      <c r="AT257" s="23" t="s">
        <v>127</v>
      </c>
      <c r="AU257" s="23" t="s">
        <v>84</v>
      </c>
      <c r="AY257" s="23" t="s">
        <v>125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23" t="s">
        <v>24</v>
      </c>
      <c r="BK257" s="181">
        <f>ROUND(I257*H257,2)</f>
        <v>0</v>
      </c>
      <c r="BL257" s="23" t="s">
        <v>227</v>
      </c>
      <c r="BM257" s="23" t="s">
        <v>470</v>
      </c>
    </row>
    <row r="258" spans="2:65" s="1" customFormat="1" ht="13.5">
      <c r="B258" s="40"/>
      <c r="D258" s="187" t="s">
        <v>133</v>
      </c>
      <c r="F258" s="215" t="s">
        <v>469</v>
      </c>
      <c r="I258" s="184"/>
      <c r="L258" s="40"/>
      <c r="M258" s="185"/>
      <c r="N258" s="41"/>
      <c r="O258" s="41"/>
      <c r="P258" s="41"/>
      <c r="Q258" s="41"/>
      <c r="R258" s="41"/>
      <c r="S258" s="41"/>
      <c r="T258" s="69"/>
      <c r="AT258" s="23" t="s">
        <v>133</v>
      </c>
      <c r="AU258" s="23" t="s">
        <v>84</v>
      </c>
    </row>
    <row r="259" spans="2:65" s="1" customFormat="1" ht="22.5" customHeight="1">
      <c r="B259" s="169"/>
      <c r="C259" s="170" t="s">
        <v>471</v>
      </c>
      <c r="D259" s="170" t="s">
        <v>127</v>
      </c>
      <c r="E259" s="171" t="s">
        <v>472</v>
      </c>
      <c r="F259" s="172" t="s">
        <v>473</v>
      </c>
      <c r="G259" s="173" t="s">
        <v>230</v>
      </c>
      <c r="H259" s="174">
        <v>51</v>
      </c>
      <c r="I259" s="175"/>
      <c r="J259" s="176">
        <f>ROUND(I259*H259,2)</f>
        <v>0</v>
      </c>
      <c r="K259" s="172" t="s">
        <v>5</v>
      </c>
      <c r="L259" s="40"/>
      <c r="M259" s="177" t="s">
        <v>5</v>
      </c>
      <c r="N259" s="178" t="s">
        <v>45</v>
      </c>
      <c r="O259" s="41"/>
      <c r="P259" s="179">
        <f>O259*H259</f>
        <v>0</v>
      </c>
      <c r="Q259" s="179">
        <v>9.1E-4</v>
      </c>
      <c r="R259" s="179">
        <f>Q259*H259</f>
        <v>4.641E-2</v>
      </c>
      <c r="S259" s="179">
        <v>0</v>
      </c>
      <c r="T259" s="180">
        <f>S259*H259</f>
        <v>0</v>
      </c>
      <c r="AR259" s="23" t="s">
        <v>227</v>
      </c>
      <c r="AT259" s="23" t="s">
        <v>127</v>
      </c>
      <c r="AU259" s="23" t="s">
        <v>84</v>
      </c>
      <c r="AY259" s="23" t="s">
        <v>125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23" t="s">
        <v>24</v>
      </c>
      <c r="BK259" s="181">
        <f>ROUND(I259*H259,2)</f>
        <v>0</v>
      </c>
      <c r="BL259" s="23" t="s">
        <v>227</v>
      </c>
      <c r="BM259" s="23" t="s">
        <v>474</v>
      </c>
    </row>
    <row r="260" spans="2:65" s="1" customFormat="1" ht="13.5">
      <c r="B260" s="40"/>
      <c r="D260" s="187" t="s">
        <v>133</v>
      </c>
      <c r="F260" s="215" t="s">
        <v>473</v>
      </c>
      <c r="I260" s="184"/>
      <c r="L260" s="40"/>
      <c r="M260" s="185"/>
      <c r="N260" s="41"/>
      <c r="O260" s="41"/>
      <c r="P260" s="41"/>
      <c r="Q260" s="41"/>
      <c r="R260" s="41"/>
      <c r="S260" s="41"/>
      <c r="T260" s="69"/>
      <c r="AT260" s="23" t="s">
        <v>133</v>
      </c>
      <c r="AU260" s="23" t="s">
        <v>84</v>
      </c>
    </row>
    <row r="261" spans="2:65" s="1" customFormat="1" ht="22.5" customHeight="1">
      <c r="B261" s="169"/>
      <c r="C261" s="170" t="s">
        <v>475</v>
      </c>
      <c r="D261" s="170" t="s">
        <v>127</v>
      </c>
      <c r="E261" s="171" t="s">
        <v>476</v>
      </c>
      <c r="F261" s="172" t="s">
        <v>477</v>
      </c>
      <c r="G261" s="173" t="s">
        <v>230</v>
      </c>
      <c r="H261" s="174">
        <v>119</v>
      </c>
      <c r="I261" s="175"/>
      <c r="J261" s="176">
        <f>ROUND(I261*H261,2)</f>
        <v>0</v>
      </c>
      <c r="K261" s="172" t="s">
        <v>5</v>
      </c>
      <c r="L261" s="40"/>
      <c r="M261" s="177" t="s">
        <v>5</v>
      </c>
      <c r="N261" s="178" t="s">
        <v>45</v>
      </c>
      <c r="O261" s="41"/>
      <c r="P261" s="179">
        <f>O261*H261</f>
        <v>0</v>
      </c>
      <c r="Q261" s="179">
        <v>1.1800000000000001E-3</v>
      </c>
      <c r="R261" s="179">
        <f>Q261*H261</f>
        <v>0.14042000000000002</v>
      </c>
      <c r="S261" s="179">
        <v>0</v>
      </c>
      <c r="T261" s="180">
        <f>S261*H261</f>
        <v>0</v>
      </c>
      <c r="AR261" s="23" t="s">
        <v>227</v>
      </c>
      <c r="AT261" s="23" t="s">
        <v>127</v>
      </c>
      <c r="AU261" s="23" t="s">
        <v>84</v>
      </c>
      <c r="AY261" s="23" t="s">
        <v>125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3" t="s">
        <v>24</v>
      </c>
      <c r="BK261" s="181">
        <f>ROUND(I261*H261,2)</f>
        <v>0</v>
      </c>
      <c r="BL261" s="23" t="s">
        <v>227</v>
      </c>
      <c r="BM261" s="23" t="s">
        <v>478</v>
      </c>
    </row>
    <row r="262" spans="2:65" s="1" customFormat="1" ht="13.5">
      <c r="B262" s="40"/>
      <c r="D262" s="187" t="s">
        <v>133</v>
      </c>
      <c r="F262" s="215" t="s">
        <v>477</v>
      </c>
      <c r="I262" s="184"/>
      <c r="L262" s="40"/>
      <c r="M262" s="185"/>
      <c r="N262" s="41"/>
      <c r="O262" s="41"/>
      <c r="P262" s="41"/>
      <c r="Q262" s="41"/>
      <c r="R262" s="41"/>
      <c r="S262" s="41"/>
      <c r="T262" s="69"/>
      <c r="AT262" s="23" t="s">
        <v>133</v>
      </c>
      <c r="AU262" s="23" t="s">
        <v>84</v>
      </c>
    </row>
    <row r="263" spans="2:65" s="1" customFormat="1" ht="22.5" customHeight="1">
      <c r="B263" s="169"/>
      <c r="C263" s="170" t="s">
        <v>479</v>
      </c>
      <c r="D263" s="170" t="s">
        <v>127</v>
      </c>
      <c r="E263" s="171" t="s">
        <v>480</v>
      </c>
      <c r="F263" s="172" t="s">
        <v>481</v>
      </c>
      <c r="G263" s="173" t="s">
        <v>230</v>
      </c>
      <c r="H263" s="174">
        <v>104</v>
      </c>
      <c r="I263" s="175"/>
      <c r="J263" s="176">
        <f>ROUND(I263*H263,2)</f>
        <v>0</v>
      </c>
      <c r="K263" s="172" t="s">
        <v>5</v>
      </c>
      <c r="L263" s="40"/>
      <c r="M263" s="177" t="s">
        <v>5</v>
      </c>
      <c r="N263" s="178" t="s">
        <v>45</v>
      </c>
      <c r="O263" s="41"/>
      <c r="P263" s="179">
        <f>O263*H263</f>
        <v>0</v>
      </c>
      <c r="Q263" s="179">
        <v>1.5E-3</v>
      </c>
      <c r="R263" s="179">
        <f>Q263*H263</f>
        <v>0.156</v>
      </c>
      <c r="S263" s="179">
        <v>0</v>
      </c>
      <c r="T263" s="180">
        <f>S263*H263</f>
        <v>0</v>
      </c>
      <c r="AR263" s="23" t="s">
        <v>227</v>
      </c>
      <c r="AT263" s="23" t="s">
        <v>127</v>
      </c>
      <c r="AU263" s="23" t="s">
        <v>84</v>
      </c>
      <c r="AY263" s="23" t="s">
        <v>125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23" t="s">
        <v>24</v>
      </c>
      <c r="BK263" s="181">
        <f>ROUND(I263*H263,2)</f>
        <v>0</v>
      </c>
      <c r="BL263" s="23" t="s">
        <v>227</v>
      </c>
      <c r="BM263" s="23" t="s">
        <v>482</v>
      </c>
    </row>
    <row r="264" spans="2:65" s="1" customFormat="1" ht="13.5">
      <c r="B264" s="40"/>
      <c r="D264" s="187" t="s">
        <v>133</v>
      </c>
      <c r="F264" s="215" t="s">
        <v>481</v>
      </c>
      <c r="I264" s="184"/>
      <c r="L264" s="40"/>
      <c r="M264" s="185"/>
      <c r="N264" s="41"/>
      <c r="O264" s="41"/>
      <c r="P264" s="41"/>
      <c r="Q264" s="41"/>
      <c r="R264" s="41"/>
      <c r="S264" s="41"/>
      <c r="T264" s="69"/>
      <c r="AT264" s="23" t="s">
        <v>133</v>
      </c>
      <c r="AU264" s="23" t="s">
        <v>84</v>
      </c>
    </row>
    <row r="265" spans="2:65" s="1" customFormat="1" ht="22.5" customHeight="1">
      <c r="B265" s="169"/>
      <c r="C265" s="170" t="s">
        <v>483</v>
      </c>
      <c r="D265" s="170" t="s">
        <v>127</v>
      </c>
      <c r="E265" s="171" t="s">
        <v>484</v>
      </c>
      <c r="F265" s="172" t="s">
        <v>485</v>
      </c>
      <c r="G265" s="173" t="s">
        <v>230</v>
      </c>
      <c r="H265" s="174">
        <v>108</v>
      </c>
      <c r="I265" s="175"/>
      <c r="J265" s="176">
        <f>ROUND(I265*H265,2)</f>
        <v>0</v>
      </c>
      <c r="K265" s="172" t="s">
        <v>5</v>
      </c>
      <c r="L265" s="40"/>
      <c r="M265" s="177" t="s">
        <v>5</v>
      </c>
      <c r="N265" s="178" t="s">
        <v>45</v>
      </c>
      <c r="O265" s="41"/>
      <c r="P265" s="179">
        <f>O265*H265</f>
        <v>0</v>
      </c>
      <c r="Q265" s="179">
        <v>1.9400000000000001E-3</v>
      </c>
      <c r="R265" s="179">
        <f>Q265*H265</f>
        <v>0.20952000000000001</v>
      </c>
      <c r="S265" s="179">
        <v>0</v>
      </c>
      <c r="T265" s="180">
        <f>S265*H265</f>
        <v>0</v>
      </c>
      <c r="AR265" s="23" t="s">
        <v>227</v>
      </c>
      <c r="AT265" s="23" t="s">
        <v>127</v>
      </c>
      <c r="AU265" s="23" t="s">
        <v>84</v>
      </c>
      <c r="AY265" s="23" t="s">
        <v>125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23" t="s">
        <v>24</v>
      </c>
      <c r="BK265" s="181">
        <f>ROUND(I265*H265,2)</f>
        <v>0</v>
      </c>
      <c r="BL265" s="23" t="s">
        <v>227</v>
      </c>
      <c r="BM265" s="23" t="s">
        <v>486</v>
      </c>
    </row>
    <row r="266" spans="2:65" s="1" customFormat="1" ht="13.5">
      <c r="B266" s="40"/>
      <c r="D266" s="187" t="s">
        <v>133</v>
      </c>
      <c r="F266" s="215" t="s">
        <v>485</v>
      </c>
      <c r="I266" s="184"/>
      <c r="L266" s="40"/>
      <c r="M266" s="185"/>
      <c r="N266" s="41"/>
      <c r="O266" s="41"/>
      <c r="P266" s="41"/>
      <c r="Q266" s="41"/>
      <c r="R266" s="41"/>
      <c r="S266" s="41"/>
      <c r="T266" s="69"/>
      <c r="AT266" s="23" t="s">
        <v>133</v>
      </c>
      <c r="AU266" s="23" t="s">
        <v>84</v>
      </c>
    </row>
    <row r="267" spans="2:65" s="1" customFormat="1" ht="22.5" customHeight="1">
      <c r="B267" s="169"/>
      <c r="C267" s="170" t="s">
        <v>487</v>
      </c>
      <c r="D267" s="170" t="s">
        <v>127</v>
      </c>
      <c r="E267" s="171" t="s">
        <v>488</v>
      </c>
      <c r="F267" s="172" t="s">
        <v>489</v>
      </c>
      <c r="G267" s="173" t="s">
        <v>230</v>
      </c>
      <c r="H267" s="174">
        <v>31</v>
      </c>
      <c r="I267" s="175"/>
      <c r="J267" s="176">
        <f>ROUND(I267*H267,2)</f>
        <v>0</v>
      </c>
      <c r="K267" s="172" t="s">
        <v>5</v>
      </c>
      <c r="L267" s="40"/>
      <c r="M267" s="177" t="s">
        <v>5</v>
      </c>
      <c r="N267" s="178" t="s">
        <v>45</v>
      </c>
      <c r="O267" s="41"/>
      <c r="P267" s="179">
        <f>O267*H267</f>
        <v>0</v>
      </c>
      <c r="Q267" s="179">
        <v>2.6099999999999999E-3</v>
      </c>
      <c r="R267" s="179">
        <f>Q267*H267</f>
        <v>8.0909999999999996E-2</v>
      </c>
      <c r="S267" s="179">
        <v>0</v>
      </c>
      <c r="T267" s="180">
        <f>S267*H267</f>
        <v>0</v>
      </c>
      <c r="AR267" s="23" t="s">
        <v>227</v>
      </c>
      <c r="AT267" s="23" t="s">
        <v>127</v>
      </c>
      <c r="AU267" s="23" t="s">
        <v>84</v>
      </c>
      <c r="AY267" s="23" t="s">
        <v>125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23" t="s">
        <v>24</v>
      </c>
      <c r="BK267" s="181">
        <f>ROUND(I267*H267,2)</f>
        <v>0</v>
      </c>
      <c r="BL267" s="23" t="s">
        <v>227</v>
      </c>
      <c r="BM267" s="23" t="s">
        <v>490</v>
      </c>
    </row>
    <row r="268" spans="2:65" s="1" customFormat="1" ht="13.5">
      <c r="B268" s="40"/>
      <c r="D268" s="187" t="s">
        <v>133</v>
      </c>
      <c r="F268" s="215" t="s">
        <v>489</v>
      </c>
      <c r="I268" s="184"/>
      <c r="L268" s="40"/>
      <c r="M268" s="185"/>
      <c r="N268" s="41"/>
      <c r="O268" s="41"/>
      <c r="P268" s="41"/>
      <c r="Q268" s="41"/>
      <c r="R268" s="41"/>
      <c r="S268" s="41"/>
      <c r="T268" s="69"/>
      <c r="AT268" s="23" t="s">
        <v>133</v>
      </c>
      <c r="AU268" s="23" t="s">
        <v>84</v>
      </c>
    </row>
    <row r="269" spans="2:65" s="1" customFormat="1" ht="22.5" customHeight="1">
      <c r="B269" s="169"/>
      <c r="C269" s="170" t="s">
        <v>491</v>
      </c>
      <c r="D269" s="170" t="s">
        <v>127</v>
      </c>
      <c r="E269" s="171" t="s">
        <v>492</v>
      </c>
      <c r="F269" s="172" t="s">
        <v>493</v>
      </c>
      <c r="G269" s="173" t="s">
        <v>230</v>
      </c>
      <c r="H269" s="174">
        <v>156</v>
      </c>
      <c r="I269" s="175"/>
      <c r="J269" s="176">
        <f>ROUND(I269*H269,2)</f>
        <v>0</v>
      </c>
      <c r="K269" s="172" t="s">
        <v>5</v>
      </c>
      <c r="L269" s="40"/>
      <c r="M269" s="177" t="s">
        <v>5</v>
      </c>
      <c r="N269" s="178" t="s">
        <v>45</v>
      </c>
      <c r="O269" s="41"/>
      <c r="P269" s="179">
        <f>O269*H269</f>
        <v>0</v>
      </c>
      <c r="Q269" s="179">
        <v>3.5200000000000001E-3</v>
      </c>
      <c r="R269" s="179">
        <f>Q269*H269</f>
        <v>0.54912000000000005</v>
      </c>
      <c r="S269" s="179">
        <v>0</v>
      </c>
      <c r="T269" s="180">
        <f>S269*H269</f>
        <v>0</v>
      </c>
      <c r="AR269" s="23" t="s">
        <v>227</v>
      </c>
      <c r="AT269" s="23" t="s">
        <v>127</v>
      </c>
      <c r="AU269" s="23" t="s">
        <v>84</v>
      </c>
      <c r="AY269" s="23" t="s">
        <v>125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3" t="s">
        <v>24</v>
      </c>
      <c r="BK269" s="181">
        <f>ROUND(I269*H269,2)</f>
        <v>0</v>
      </c>
      <c r="BL269" s="23" t="s">
        <v>227</v>
      </c>
      <c r="BM269" s="23" t="s">
        <v>494</v>
      </c>
    </row>
    <row r="270" spans="2:65" s="1" customFormat="1" ht="13.5">
      <c r="B270" s="40"/>
      <c r="D270" s="187" t="s">
        <v>133</v>
      </c>
      <c r="F270" s="215" t="s">
        <v>493</v>
      </c>
      <c r="I270" s="184"/>
      <c r="L270" s="40"/>
      <c r="M270" s="185"/>
      <c r="N270" s="41"/>
      <c r="O270" s="41"/>
      <c r="P270" s="41"/>
      <c r="Q270" s="41"/>
      <c r="R270" s="41"/>
      <c r="S270" s="41"/>
      <c r="T270" s="69"/>
      <c r="AT270" s="23" t="s">
        <v>133</v>
      </c>
      <c r="AU270" s="23" t="s">
        <v>84</v>
      </c>
    </row>
    <row r="271" spans="2:65" s="1" customFormat="1" ht="22.5" customHeight="1">
      <c r="B271" s="169"/>
      <c r="C271" s="170" t="s">
        <v>495</v>
      </c>
      <c r="D271" s="170" t="s">
        <v>127</v>
      </c>
      <c r="E271" s="171" t="s">
        <v>496</v>
      </c>
      <c r="F271" s="172" t="s">
        <v>497</v>
      </c>
      <c r="G271" s="173" t="s">
        <v>230</v>
      </c>
      <c r="H271" s="174">
        <v>23</v>
      </c>
      <c r="I271" s="175"/>
      <c r="J271" s="176">
        <f>ROUND(I271*H271,2)</f>
        <v>0</v>
      </c>
      <c r="K271" s="172" t="s">
        <v>5</v>
      </c>
      <c r="L271" s="40"/>
      <c r="M271" s="177" t="s">
        <v>5</v>
      </c>
      <c r="N271" s="178" t="s">
        <v>45</v>
      </c>
      <c r="O271" s="41"/>
      <c r="P271" s="179">
        <f>O271*H271</f>
        <v>0</v>
      </c>
      <c r="Q271" s="179">
        <v>4.4799999999999996E-3</v>
      </c>
      <c r="R271" s="179">
        <f>Q271*H271</f>
        <v>0.10303999999999999</v>
      </c>
      <c r="S271" s="179">
        <v>0</v>
      </c>
      <c r="T271" s="180">
        <f>S271*H271</f>
        <v>0</v>
      </c>
      <c r="AR271" s="23" t="s">
        <v>227</v>
      </c>
      <c r="AT271" s="23" t="s">
        <v>127</v>
      </c>
      <c r="AU271" s="23" t="s">
        <v>84</v>
      </c>
      <c r="AY271" s="23" t="s">
        <v>125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24</v>
      </c>
      <c r="BK271" s="181">
        <f>ROUND(I271*H271,2)</f>
        <v>0</v>
      </c>
      <c r="BL271" s="23" t="s">
        <v>227</v>
      </c>
      <c r="BM271" s="23" t="s">
        <v>498</v>
      </c>
    </row>
    <row r="272" spans="2:65" s="1" customFormat="1" ht="13.5">
      <c r="B272" s="40"/>
      <c r="D272" s="187" t="s">
        <v>133</v>
      </c>
      <c r="F272" s="215" t="s">
        <v>497</v>
      </c>
      <c r="I272" s="184"/>
      <c r="L272" s="40"/>
      <c r="M272" s="185"/>
      <c r="N272" s="41"/>
      <c r="O272" s="41"/>
      <c r="P272" s="41"/>
      <c r="Q272" s="41"/>
      <c r="R272" s="41"/>
      <c r="S272" s="41"/>
      <c r="T272" s="69"/>
      <c r="AT272" s="23" t="s">
        <v>133</v>
      </c>
      <c r="AU272" s="23" t="s">
        <v>84</v>
      </c>
    </row>
    <row r="273" spans="2:65" s="1" customFormat="1" ht="22.5" customHeight="1">
      <c r="B273" s="169"/>
      <c r="C273" s="170" t="s">
        <v>499</v>
      </c>
      <c r="D273" s="170" t="s">
        <v>127</v>
      </c>
      <c r="E273" s="171" t="s">
        <v>500</v>
      </c>
      <c r="F273" s="172" t="s">
        <v>501</v>
      </c>
      <c r="G273" s="173" t="s">
        <v>230</v>
      </c>
      <c r="H273" s="174">
        <v>55</v>
      </c>
      <c r="I273" s="175"/>
      <c r="J273" s="176">
        <f>ROUND(I273*H273,2)</f>
        <v>0</v>
      </c>
      <c r="K273" s="172" t="s">
        <v>5</v>
      </c>
      <c r="L273" s="40"/>
      <c r="M273" s="177" t="s">
        <v>5</v>
      </c>
      <c r="N273" s="178" t="s">
        <v>45</v>
      </c>
      <c r="O273" s="41"/>
      <c r="P273" s="179">
        <f>O273*H273</f>
        <v>0</v>
      </c>
      <c r="Q273" s="179">
        <v>6.0699999999999999E-3</v>
      </c>
      <c r="R273" s="179">
        <f>Q273*H273</f>
        <v>0.33384999999999998</v>
      </c>
      <c r="S273" s="179">
        <v>0</v>
      </c>
      <c r="T273" s="180">
        <f>S273*H273</f>
        <v>0</v>
      </c>
      <c r="AR273" s="23" t="s">
        <v>227</v>
      </c>
      <c r="AT273" s="23" t="s">
        <v>127</v>
      </c>
      <c r="AU273" s="23" t="s">
        <v>84</v>
      </c>
      <c r="AY273" s="23" t="s">
        <v>125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23" t="s">
        <v>24</v>
      </c>
      <c r="BK273" s="181">
        <f>ROUND(I273*H273,2)</f>
        <v>0</v>
      </c>
      <c r="BL273" s="23" t="s">
        <v>227</v>
      </c>
      <c r="BM273" s="23" t="s">
        <v>502</v>
      </c>
    </row>
    <row r="274" spans="2:65" s="1" customFormat="1" ht="13.5">
      <c r="B274" s="40"/>
      <c r="D274" s="187" t="s">
        <v>133</v>
      </c>
      <c r="F274" s="215" t="s">
        <v>501</v>
      </c>
      <c r="I274" s="184"/>
      <c r="L274" s="40"/>
      <c r="M274" s="185"/>
      <c r="N274" s="41"/>
      <c r="O274" s="41"/>
      <c r="P274" s="41"/>
      <c r="Q274" s="41"/>
      <c r="R274" s="41"/>
      <c r="S274" s="41"/>
      <c r="T274" s="69"/>
      <c r="AT274" s="23" t="s">
        <v>133</v>
      </c>
      <c r="AU274" s="23" t="s">
        <v>84</v>
      </c>
    </row>
    <row r="275" spans="2:65" s="1" customFormat="1" ht="22.5" customHeight="1">
      <c r="B275" s="169"/>
      <c r="C275" s="170" t="s">
        <v>503</v>
      </c>
      <c r="D275" s="170" t="s">
        <v>127</v>
      </c>
      <c r="E275" s="171" t="s">
        <v>504</v>
      </c>
      <c r="F275" s="172" t="s">
        <v>505</v>
      </c>
      <c r="G275" s="173" t="s">
        <v>253</v>
      </c>
      <c r="H275" s="174">
        <v>14</v>
      </c>
      <c r="I275" s="175"/>
      <c r="J275" s="176">
        <f>ROUND(I275*H275,2)</f>
        <v>0</v>
      </c>
      <c r="K275" s="172" t="s">
        <v>131</v>
      </c>
      <c r="L275" s="40"/>
      <c r="M275" s="177" t="s">
        <v>5</v>
      </c>
      <c r="N275" s="178" t="s">
        <v>45</v>
      </c>
      <c r="O275" s="41"/>
      <c r="P275" s="179">
        <f>O275*H275</f>
        <v>0</v>
      </c>
      <c r="Q275" s="179">
        <v>4.2999999999999999E-4</v>
      </c>
      <c r="R275" s="179">
        <f>Q275*H275</f>
        <v>6.0200000000000002E-3</v>
      </c>
      <c r="S275" s="179">
        <v>0</v>
      </c>
      <c r="T275" s="180">
        <f>S275*H275</f>
        <v>0</v>
      </c>
      <c r="AR275" s="23" t="s">
        <v>227</v>
      </c>
      <c r="AT275" s="23" t="s">
        <v>127</v>
      </c>
      <c r="AU275" s="23" t="s">
        <v>84</v>
      </c>
      <c r="AY275" s="23" t="s">
        <v>125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24</v>
      </c>
      <c r="BK275" s="181">
        <f>ROUND(I275*H275,2)</f>
        <v>0</v>
      </c>
      <c r="BL275" s="23" t="s">
        <v>227</v>
      </c>
      <c r="BM275" s="23" t="s">
        <v>506</v>
      </c>
    </row>
    <row r="276" spans="2:65" s="1" customFormat="1" ht="27">
      <c r="B276" s="40"/>
      <c r="D276" s="187" t="s">
        <v>133</v>
      </c>
      <c r="F276" s="215" t="s">
        <v>507</v>
      </c>
      <c r="I276" s="184"/>
      <c r="L276" s="40"/>
      <c r="M276" s="185"/>
      <c r="N276" s="41"/>
      <c r="O276" s="41"/>
      <c r="P276" s="41"/>
      <c r="Q276" s="41"/>
      <c r="R276" s="41"/>
      <c r="S276" s="41"/>
      <c r="T276" s="69"/>
      <c r="AT276" s="23" t="s">
        <v>133</v>
      </c>
      <c r="AU276" s="23" t="s">
        <v>84</v>
      </c>
    </row>
    <row r="277" spans="2:65" s="1" customFormat="1" ht="22.5" customHeight="1">
      <c r="B277" s="169"/>
      <c r="C277" s="170" t="s">
        <v>508</v>
      </c>
      <c r="D277" s="170" t="s">
        <v>127</v>
      </c>
      <c r="E277" s="171" t="s">
        <v>509</v>
      </c>
      <c r="F277" s="172" t="s">
        <v>510</v>
      </c>
      <c r="G277" s="173" t="s">
        <v>253</v>
      </c>
      <c r="H277" s="174">
        <v>6</v>
      </c>
      <c r="I277" s="175"/>
      <c r="J277" s="176">
        <f>ROUND(I277*H277,2)</f>
        <v>0</v>
      </c>
      <c r="K277" s="172" t="s">
        <v>131</v>
      </c>
      <c r="L277" s="40"/>
      <c r="M277" s="177" t="s">
        <v>5</v>
      </c>
      <c r="N277" s="178" t="s">
        <v>45</v>
      </c>
      <c r="O277" s="41"/>
      <c r="P277" s="179">
        <f>O277*H277</f>
        <v>0</v>
      </c>
      <c r="Q277" s="179">
        <v>1.1999999999999999E-3</v>
      </c>
      <c r="R277" s="179">
        <f>Q277*H277</f>
        <v>7.1999999999999998E-3</v>
      </c>
      <c r="S277" s="179">
        <v>0</v>
      </c>
      <c r="T277" s="180">
        <f>S277*H277</f>
        <v>0</v>
      </c>
      <c r="AR277" s="23" t="s">
        <v>227</v>
      </c>
      <c r="AT277" s="23" t="s">
        <v>127</v>
      </c>
      <c r="AU277" s="23" t="s">
        <v>84</v>
      </c>
      <c r="AY277" s="23" t="s">
        <v>125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3" t="s">
        <v>24</v>
      </c>
      <c r="BK277" s="181">
        <f>ROUND(I277*H277,2)</f>
        <v>0</v>
      </c>
      <c r="BL277" s="23" t="s">
        <v>227</v>
      </c>
      <c r="BM277" s="23" t="s">
        <v>511</v>
      </c>
    </row>
    <row r="278" spans="2:65" s="1" customFormat="1" ht="27">
      <c r="B278" s="40"/>
      <c r="D278" s="187" t="s">
        <v>133</v>
      </c>
      <c r="F278" s="215" t="s">
        <v>512</v>
      </c>
      <c r="I278" s="184"/>
      <c r="L278" s="40"/>
      <c r="M278" s="185"/>
      <c r="N278" s="41"/>
      <c r="O278" s="41"/>
      <c r="P278" s="41"/>
      <c r="Q278" s="41"/>
      <c r="R278" s="41"/>
      <c r="S278" s="41"/>
      <c r="T278" s="69"/>
      <c r="AT278" s="23" t="s">
        <v>133</v>
      </c>
      <c r="AU278" s="23" t="s">
        <v>84</v>
      </c>
    </row>
    <row r="279" spans="2:65" s="1" customFormat="1" ht="22.5" customHeight="1">
      <c r="B279" s="169"/>
      <c r="C279" s="170" t="s">
        <v>513</v>
      </c>
      <c r="D279" s="170" t="s">
        <v>127</v>
      </c>
      <c r="E279" s="171" t="s">
        <v>514</v>
      </c>
      <c r="F279" s="172" t="s">
        <v>515</v>
      </c>
      <c r="G279" s="173" t="s">
        <v>253</v>
      </c>
      <c r="H279" s="174">
        <v>2</v>
      </c>
      <c r="I279" s="175"/>
      <c r="J279" s="176">
        <f>ROUND(I279*H279,2)</f>
        <v>0</v>
      </c>
      <c r="K279" s="172" t="s">
        <v>131</v>
      </c>
      <c r="L279" s="40"/>
      <c r="M279" s="177" t="s">
        <v>5</v>
      </c>
      <c r="N279" s="178" t="s">
        <v>45</v>
      </c>
      <c r="O279" s="41"/>
      <c r="P279" s="179">
        <f>O279*H279</f>
        <v>0</v>
      </c>
      <c r="Q279" s="179">
        <v>1.5499999999999999E-3</v>
      </c>
      <c r="R279" s="179">
        <f>Q279*H279</f>
        <v>3.0999999999999999E-3</v>
      </c>
      <c r="S279" s="179">
        <v>0</v>
      </c>
      <c r="T279" s="180">
        <f>S279*H279</f>
        <v>0</v>
      </c>
      <c r="AR279" s="23" t="s">
        <v>227</v>
      </c>
      <c r="AT279" s="23" t="s">
        <v>127</v>
      </c>
      <c r="AU279" s="23" t="s">
        <v>84</v>
      </c>
      <c r="AY279" s="23" t="s">
        <v>125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23" t="s">
        <v>24</v>
      </c>
      <c r="BK279" s="181">
        <f>ROUND(I279*H279,2)</f>
        <v>0</v>
      </c>
      <c r="BL279" s="23" t="s">
        <v>227</v>
      </c>
      <c r="BM279" s="23" t="s">
        <v>516</v>
      </c>
    </row>
    <row r="280" spans="2:65" s="1" customFormat="1" ht="27">
      <c r="B280" s="40"/>
      <c r="D280" s="187" t="s">
        <v>133</v>
      </c>
      <c r="F280" s="215" t="s">
        <v>517</v>
      </c>
      <c r="I280" s="184"/>
      <c r="L280" s="40"/>
      <c r="M280" s="185"/>
      <c r="N280" s="41"/>
      <c r="O280" s="41"/>
      <c r="P280" s="41"/>
      <c r="Q280" s="41"/>
      <c r="R280" s="41"/>
      <c r="S280" s="41"/>
      <c r="T280" s="69"/>
      <c r="AT280" s="23" t="s">
        <v>133</v>
      </c>
      <c r="AU280" s="23" t="s">
        <v>84</v>
      </c>
    </row>
    <row r="281" spans="2:65" s="1" customFormat="1" ht="22.5" customHeight="1">
      <c r="B281" s="169"/>
      <c r="C281" s="170" t="s">
        <v>518</v>
      </c>
      <c r="D281" s="170" t="s">
        <v>127</v>
      </c>
      <c r="E281" s="171" t="s">
        <v>519</v>
      </c>
      <c r="F281" s="172" t="s">
        <v>520</v>
      </c>
      <c r="G281" s="173" t="s">
        <v>253</v>
      </c>
      <c r="H281" s="174">
        <v>2</v>
      </c>
      <c r="I281" s="175"/>
      <c r="J281" s="176">
        <f>ROUND(I281*H281,2)</f>
        <v>0</v>
      </c>
      <c r="K281" s="172" t="s">
        <v>131</v>
      </c>
      <c r="L281" s="40"/>
      <c r="M281" s="177" t="s">
        <v>5</v>
      </c>
      <c r="N281" s="178" t="s">
        <v>45</v>
      </c>
      <c r="O281" s="41"/>
      <c r="P281" s="179">
        <f>O281*H281</f>
        <v>0</v>
      </c>
      <c r="Q281" s="179">
        <v>1.6900000000000001E-3</v>
      </c>
      <c r="R281" s="179">
        <f>Q281*H281</f>
        <v>3.3800000000000002E-3</v>
      </c>
      <c r="S281" s="179">
        <v>0</v>
      </c>
      <c r="T281" s="180">
        <f>S281*H281</f>
        <v>0</v>
      </c>
      <c r="AR281" s="23" t="s">
        <v>227</v>
      </c>
      <c r="AT281" s="23" t="s">
        <v>127</v>
      </c>
      <c r="AU281" s="23" t="s">
        <v>84</v>
      </c>
      <c r="AY281" s="23" t="s">
        <v>125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24</v>
      </c>
      <c r="BK281" s="181">
        <f>ROUND(I281*H281,2)</f>
        <v>0</v>
      </c>
      <c r="BL281" s="23" t="s">
        <v>227</v>
      </c>
      <c r="BM281" s="23" t="s">
        <v>521</v>
      </c>
    </row>
    <row r="282" spans="2:65" s="1" customFormat="1" ht="27">
      <c r="B282" s="40"/>
      <c r="D282" s="187" t="s">
        <v>133</v>
      </c>
      <c r="F282" s="215" t="s">
        <v>522</v>
      </c>
      <c r="I282" s="184"/>
      <c r="L282" s="40"/>
      <c r="M282" s="185"/>
      <c r="N282" s="41"/>
      <c r="O282" s="41"/>
      <c r="P282" s="41"/>
      <c r="Q282" s="41"/>
      <c r="R282" s="41"/>
      <c r="S282" s="41"/>
      <c r="T282" s="69"/>
      <c r="AT282" s="23" t="s">
        <v>133</v>
      </c>
      <c r="AU282" s="23" t="s">
        <v>84</v>
      </c>
    </row>
    <row r="283" spans="2:65" s="1" customFormat="1" ht="22.5" customHeight="1">
      <c r="B283" s="169"/>
      <c r="C283" s="170" t="s">
        <v>523</v>
      </c>
      <c r="D283" s="170" t="s">
        <v>127</v>
      </c>
      <c r="E283" s="171" t="s">
        <v>524</v>
      </c>
      <c r="F283" s="172" t="s">
        <v>525</v>
      </c>
      <c r="G283" s="173" t="s">
        <v>253</v>
      </c>
      <c r="H283" s="174">
        <v>1</v>
      </c>
      <c r="I283" s="175"/>
      <c r="J283" s="176">
        <f>ROUND(I283*H283,2)</f>
        <v>0</v>
      </c>
      <c r="K283" s="172" t="s">
        <v>131</v>
      </c>
      <c r="L283" s="40"/>
      <c r="M283" s="177" t="s">
        <v>5</v>
      </c>
      <c r="N283" s="178" t="s">
        <v>45</v>
      </c>
      <c r="O283" s="41"/>
      <c r="P283" s="179">
        <f>O283*H283</f>
        <v>0</v>
      </c>
      <c r="Q283" s="179">
        <v>2.7100000000000002E-3</v>
      </c>
      <c r="R283" s="179">
        <f>Q283*H283</f>
        <v>2.7100000000000002E-3</v>
      </c>
      <c r="S283" s="179">
        <v>0</v>
      </c>
      <c r="T283" s="180">
        <f>S283*H283</f>
        <v>0</v>
      </c>
      <c r="AR283" s="23" t="s">
        <v>227</v>
      </c>
      <c r="AT283" s="23" t="s">
        <v>127</v>
      </c>
      <c r="AU283" s="23" t="s">
        <v>84</v>
      </c>
      <c r="AY283" s="23" t="s">
        <v>125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24</v>
      </c>
      <c r="BK283" s="181">
        <f>ROUND(I283*H283,2)</f>
        <v>0</v>
      </c>
      <c r="BL283" s="23" t="s">
        <v>227</v>
      </c>
      <c r="BM283" s="23" t="s">
        <v>526</v>
      </c>
    </row>
    <row r="284" spans="2:65" s="1" customFormat="1" ht="27">
      <c r="B284" s="40"/>
      <c r="D284" s="187" t="s">
        <v>133</v>
      </c>
      <c r="F284" s="215" t="s">
        <v>527</v>
      </c>
      <c r="I284" s="184"/>
      <c r="L284" s="40"/>
      <c r="M284" s="185"/>
      <c r="N284" s="41"/>
      <c r="O284" s="41"/>
      <c r="P284" s="41"/>
      <c r="Q284" s="41"/>
      <c r="R284" s="41"/>
      <c r="S284" s="41"/>
      <c r="T284" s="69"/>
      <c r="AT284" s="23" t="s">
        <v>133</v>
      </c>
      <c r="AU284" s="23" t="s">
        <v>84</v>
      </c>
    </row>
    <row r="285" spans="2:65" s="1" customFormat="1" ht="22.5" customHeight="1">
      <c r="B285" s="169"/>
      <c r="C285" s="170" t="s">
        <v>528</v>
      </c>
      <c r="D285" s="170" t="s">
        <v>127</v>
      </c>
      <c r="E285" s="171" t="s">
        <v>529</v>
      </c>
      <c r="F285" s="172" t="s">
        <v>530</v>
      </c>
      <c r="G285" s="173" t="s">
        <v>253</v>
      </c>
      <c r="H285" s="174">
        <v>1</v>
      </c>
      <c r="I285" s="175"/>
      <c r="J285" s="176">
        <f>ROUND(I285*H285,2)</f>
        <v>0</v>
      </c>
      <c r="K285" s="172" t="s">
        <v>131</v>
      </c>
      <c r="L285" s="40"/>
      <c r="M285" s="177" t="s">
        <v>5</v>
      </c>
      <c r="N285" s="178" t="s">
        <v>45</v>
      </c>
      <c r="O285" s="41"/>
      <c r="P285" s="179">
        <f>O285*H285</f>
        <v>0</v>
      </c>
      <c r="Q285" s="179">
        <v>3.8899999999999998E-3</v>
      </c>
      <c r="R285" s="179">
        <f>Q285*H285</f>
        <v>3.8899999999999998E-3</v>
      </c>
      <c r="S285" s="179">
        <v>0</v>
      </c>
      <c r="T285" s="180">
        <f>S285*H285</f>
        <v>0</v>
      </c>
      <c r="AR285" s="23" t="s">
        <v>227</v>
      </c>
      <c r="AT285" s="23" t="s">
        <v>127</v>
      </c>
      <c r="AU285" s="23" t="s">
        <v>84</v>
      </c>
      <c r="AY285" s="23" t="s">
        <v>125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24</v>
      </c>
      <c r="BK285" s="181">
        <f>ROUND(I285*H285,2)</f>
        <v>0</v>
      </c>
      <c r="BL285" s="23" t="s">
        <v>227</v>
      </c>
      <c r="BM285" s="23" t="s">
        <v>531</v>
      </c>
    </row>
    <row r="286" spans="2:65" s="1" customFormat="1" ht="27">
      <c r="B286" s="40"/>
      <c r="D286" s="187" t="s">
        <v>133</v>
      </c>
      <c r="F286" s="215" t="s">
        <v>532</v>
      </c>
      <c r="I286" s="184"/>
      <c r="L286" s="40"/>
      <c r="M286" s="185"/>
      <c r="N286" s="41"/>
      <c r="O286" s="41"/>
      <c r="P286" s="41"/>
      <c r="Q286" s="41"/>
      <c r="R286" s="41"/>
      <c r="S286" s="41"/>
      <c r="T286" s="69"/>
      <c r="AT286" s="23" t="s">
        <v>133</v>
      </c>
      <c r="AU286" s="23" t="s">
        <v>84</v>
      </c>
    </row>
    <row r="287" spans="2:65" s="1" customFormat="1" ht="22.5" customHeight="1">
      <c r="B287" s="169"/>
      <c r="C287" s="170" t="s">
        <v>533</v>
      </c>
      <c r="D287" s="170" t="s">
        <v>127</v>
      </c>
      <c r="E287" s="171" t="s">
        <v>534</v>
      </c>
      <c r="F287" s="172" t="s">
        <v>535</v>
      </c>
      <c r="G287" s="173" t="s">
        <v>253</v>
      </c>
      <c r="H287" s="174">
        <v>193</v>
      </c>
      <c r="I287" s="175"/>
      <c r="J287" s="176">
        <f>ROUND(I287*H287,2)</f>
        <v>0</v>
      </c>
      <c r="K287" s="172" t="s">
        <v>131</v>
      </c>
      <c r="L287" s="40"/>
      <c r="M287" s="177" t="s">
        <v>5</v>
      </c>
      <c r="N287" s="178" t="s">
        <v>45</v>
      </c>
      <c r="O287" s="41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AR287" s="23" t="s">
        <v>227</v>
      </c>
      <c r="AT287" s="23" t="s">
        <v>127</v>
      </c>
      <c r="AU287" s="23" t="s">
        <v>84</v>
      </c>
      <c r="AY287" s="23" t="s">
        <v>125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24</v>
      </c>
      <c r="BK287" s="181">
        <f>ROUND(I287*H287,2)</f>
        <v>0</v>
      </c>
      <c r="BL287" s="23" t="s">
        <v>227</v>
      </c>
      <c r="BM287" s="23" t="s">
        <v>536</v>
      </c>
    </row>
    <row r="288" spans="2:65" s="1" customFormat="1" ht="13.5">
      <c r="B288" s="40"/>
      <c r="D288" s="187" t="s">
        <v>133</v>
      </c>
      <c r="F288" s="215" t="s">
        <v>537</v>
      </c>
      <c r="I288" s="184"/>
      <c r="L288" s="40"/>
      <c r="M288" s="185"/>
      <c r="N288" s="41"/>
      <c r="O288" s="41"/>
      <c r="P288" s="41"/>
      <c r="Q288" s="41"/>
      <c r="R288" s="41"/>
      <c r="S288" s="41"/>
      <c r="T288" s="69"/>
      <c r="AT288" s="23" t="s">
        <v>133</v>
      </c>
      <c r="AU288" s="23" t="s">
        <v>84</v>
      </c>
    </row>
    <row r="289" spans="2:65" s="1" customFormat="1" ht="22.5" customHeight="1">
      <c r="B289" s="169"/>
      <c r="C289" s="170" t="s">
        <v>538</v>
      </c>
      <c r="D289" s="170" t="s">
        <v>127</v>
      </c>
      <c r="E289" s="171" t="s">
        <v>539</v>
      </c>
      <c r="F289" s="172" t="s">
        <v>540</v>
      </c>
      <c r="G289" s="173" t="s">
        <v>541</v>
      </c>
      <c r="H289" s="174">
        <v>3</v>
      </c>
      <c r="I289" s="175"/>
      <c r="J289" s="176">
        <f>ROUND(I289*H289,2)</f>
        <v>0</v>
      </c>
      <c r="K289" s="172" t="s">
        <v>131</v>
      </c>
      <c r="L289" s="40"/>
      <c r="M289" s="177" t="s">
        <v>5</v>
      </c>
      <c r="N289" s="178" t="s">
        <v>45</v>
      </c>
      <c r="O289" s="41"/>
      <c r="P289" s="179">
        <f>O289*H289</f>
        <v>0</v>
      </c>
      <c r="Q289" s="179">
        <v>3.2599999999999997E-2</v>
      </c>
      <c r="R289" s="179">
        <f>Q289*H289</f>
        <v>9.7799999999999998E-2</v>
      </c>
      <c r="S289" s="179">
        <v>0</v>
      </c>
      <c r="T289" s="180">
        <f>S289*H289</f>
        <v>0</v>
      </c>
      <c r="AR289" s="23" t="s">
        <v>227</v>
      </c>
      <c r="AT289" s="23" t="s">
        <v>127</v>
      </c>
      <c r="AU289" s="23" t="s">
        <v>84</v>
      </c>
      <c r="AY289" s="23" t="s">
        <v>125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23" t="s">
        <v>24</v>
      </c>
      <c r="BK289" s="181">
        <f>ROUND(I289*H289,2)</f>
        <v>0</v>
      </c>
      <c r="BL289" s="23" t="s">
        <v>227</v>
      </c>
      <c r="BM289" s="23" t="s">
        <v>542</v>
      </c>
    </row>
    <row r="290" spans="2:65" s="1" customFormat="1" ht="27">
      <c r="B290" s="40"/>
      <c r="D290" s="187" t="s">
        <v>133</v>
      </c>
      <c r="F290" s="215" t="s">
        <v>543</v>
      </c>
      <c r="I290" s="184"/>
      <c r="L290" s="40"/>
      <c r="M290" s="185"/>
      <c r="N290" s="41"/>
      <c r="O290" s="41"/>
      <c r="P290" s="41"/>
      <c r="Q290" s="41"/>
      <c r="R290" s="41"/>
      <c r="S290" s="41"/>
      <c r="T290" s="69"/>
      <c r="AT290" s="23" t="s">
        <v>133</v>
      </c>
      <c r="AU290" s="23" t="s">
        <v>84</v>
      </c>
    </row>
    <row r="291" spans="2:65" s="1" customFormat="1" ht="22.5" customHeight="1">
      <c r="B291" s="169"/>
      <c r="C291" s="170" t="s">
        <v>544</v>
      </c>
      <c r="D291" s="170" t="s">
        <v>127</v>
      </c>
      <c r="E291" s="171" t="s">
        <v>545</v>
      </c>
      <c r="F291" s="172" t="s">
        <v>546</v>
      </c>
      <c r="G291" s="173" t="s">
        <v>541</v>
      </c>
      <c r="H291" s="174">
        <v>6</v>
      </c>
      <c r="I291" s="175"/>
      <c r="J291" s="176">
        <f>ROUND(I291*H291,2)</f>
        <v>0</v>
      </c>
      <c r="K291" s="172" t="s">
        <v>131</v>
      </c>
      <c r="L291" s="40"/>
      <c r="M291" s="177" t="s">
        <v>5</v>
      </c>
      <c r="N291" s="178" t="s">
        <v>45</v>
      </c>
      <c r="O291" s="41"/>
      <c r="P291" s="179">
        <f>O291*H291</f>
        <v>0</v>
      </c>
      <c r="Q291" s="179">
        <v>4.6429999999999999E-2</v>
      </c>
      <c r="R291" s="179">
        <f>Q291*H291</f>
        <v>0.27857999999999999</v>
      </c>
      <c r="S291" s="179">
        <v>0</v>
      </c>
      <c r="T291" s="180">
        <f>S291*H291</f>
        <v>0</v>
      </c>
      <c r="AR291" s="23" t="s">
        <v>227</v>
      </c>
      <c r="AT291" s="23" t="s">
        <v>127</v>
      </c>
      <c r="AU291" s="23" t="s">
        <v>84</v>
      </c>
      <c r="AY291" s="23" t="s">
        <v>125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23" t="s">
        <v>24</v>
      </c>
      <c r="BK291" s="181">
        <f>ROUND(I291*H291,2)</f>
        <v>0</v>
      </c>
      <c r="BL291" s="23" t="s">
        <v>227</v>
      </c>
      <c r="BM291" s="23" t="s">
        <v>547</v>
      </c>
    </row>
    <row r="292" spans="2:65" s="1" customFormat="1" ht="27">
      <c r="B292" s="40"/>
      <c r="D292" s="187" t="s">
        <v>133</v>
      </c>
      <c r="F292" s="215" t="s">
        <v>548</v>
      </c>
      <c r="I292" s="184"/>
      <c r="L292" s="40"/>
      <c r="M292" s="185"/>
      <c r="N292" s="41"/>
      <c r="O292" s="41"/>
      <c r="P292" s="41"/>
      <c r="Q292" s="41"/>
      <c r="R292" s="41"/>
      <c r="S292" s="41"/>
      <c r="T292" s="69"/>
      <c r="AT292" s="23" t="s">
        <v>133</v>
      </c>
      <c r="AU292" s="23" t="s">
        <v>84</v>
      </c>
    </row>
    <row r="293" spans="2:65" s="1" customFormat="1" ht="22.5" customHeight="1">
      <c r="B293" s="169"/>
      <c r="C293" s="170" t="s">
        <v>549</v>
      </c>
      <c r="D293" s="170" t="s">
        <v>127</v>
      </c>
      <c r="E293" s="171" t="s">
        <v>550</v>
      </c>
      <c r="F293" s="172" t="s">
        <v>551</v>
      </c>
      <c r="G293" s="173" t="s">
        <v>541</v>
      </c>
      <c r="H293" s="174">
        <v>1</v>
      </c>
      <c r="I293" s="175"/>
      <c r="J293" s="176">
        <f>ROUND(I293*H293,2)</f>
        <v>0</v>
      </c>
      <c r="K293" s="172" t="s">
        <v>131</v>
      </c>
      <c r="L293" s="40"/>
      <c r="M293" s="177" t="s">
        <v>5</v>
      </c>
      <c r="N293" s="178" t="s">
        <v>45</v>
      </c>
      <c r="O293" s="41"/>
      <c r="P293" s="179">
        <f>O293*H293</f>
        <v>0</v>
      </c>
      <c r="Q293" s="179">
        <v>5.8220000000000001E-2</v>
      </c>
      <c r="R293" s="179">
        <f>Q293*H293</f>
        <v>5.8220000000000001E-2</v>
      </c>
      <c r="S293" s="179">
        <v>0</v>
      </c>
      <c r="T293" s="180">
        <f>S293*H293</f>
        <v>0</v>
      </c>
      <c r="AR293" s="23" t="s">
        <v>227</v>
      </c>
      <c r="AT293" s="23" t="s">
        <v>127</v>
      </c>
      <c r="AU293" s="23" t="s">
        <v>84</v>
      </c>
      <c r="AY293" s="23" t="s">
        <v>125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23" t="s">
        <v>24</v>
      </c>
      <c r="BK293" s="181">
        <f>ROUND(I293*H293,2)</f>
        <v>0</v>
      </c>
      <c r="BL293" s="23" t="s">
        <v>227</v>
      </c>
      <c r="BM293" s="23" t="s">
        <v>552</v>
      </c>
    </row>
    <row r="294" spans="2:65" s="1" customFormat="1" ht="27">
      <c r="B294" s="40"/>
      <c r="D294" s="187" t="s">
        <v>133</v>
      </c>
      <c r="F294" s="215" t="s">
        <v>553</v>
      </c>
      <c r="I294" s="184"/>
      <c r="L294" s="40"/>
      <c r="M294" s="185"/>
      <c r="N294" s="41"/>
      <c r="O294" s="41"/>
      <c r="P294" s="41"/>
      <c r="Q294" s="41"/>
      <c r="R294" s="41"/>
      <c r="S294" s="41"/>
      <c r="T294" s="69"/>
      <c r="AT294" s="23" t="s">
        <v>133</v>
      </c>
      <c r="AU294" s="23" t="s">
        <v>84</v>
      </c>
    </row>
    <row r="295" spans="2:65" s="1" customFormat="1" ht="22.5" customHeight="1">
      <c r="B295" s="169"/>
      <c r="C295" s="170" t="s">
        <v>554</v>
      </c>
      <c r="D295" s="170" t="s">
        <v>127</v>
      </c>
      <c r="E295" s="171" t="s">
        <v>555</v>
      </c>
      <c r="F295" s="172" t="s">
        <v>556</v>
      </c>
      <c r="G295" s="173" t="s">
        <v>541</v>
      </c>
      <c r="H295" s="174">
        <v>2</v>
      </c>
      <c r="I295" s="175"/>
      <c r="J295" s="176">
        <f>ROUND(I295*H295,2)</f>
        <v>0</v>
      </c>
      <c r="K295" s="172" t="s">
        <v>131</v>
      </c>
      <c r="L295" s="40"/>
      <c r="M295" s="177" t="s">
        <v>5</v>
      </c>
      <c r="N295" s="178" t="s">
        <v>45</v>
      </c>
      <c r="O295" s="41"/>
      <c r="P295" s="179">
        <f>O295*H295</f>
        <v>0</v>
      </c>
      <c r="Q295" s="179">
        <v>7.5719999999999996E-2</v>
      </c>
      <c r="R295" s="179">
        <f>Q295*H295</f>
        <v>0.15143999999999999</v>
      </c>
      <c r="S295" s="179">
        <v>0</v>
      </c>
      <c r="T295" s="180">
        <f>S295*H295</f>
        <v>0</v>
      </c>
      <c r="AR295" s="23" t="s">
        <v>227</v>
      </c>
      <c r="AT295" s="23" t="s">
        <v>127</v>
      </c>
      <c r="AU295" s="23" t="s">
        <v>84</v>
      </c>
      <c r="AY295" s="23" t="s">
        <v>125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24</v>
      </c>
      <c r="BK295" s="181">
        <f>ROUND(I295*H295,2)</f>
        <v>0</v>
      </c>
      <c r="BL295" s="23" t="s">
        <v>227</v>
      </c>
      <c r="BM295" s="23" t="s">
        <v>557</v>
      </c>
    </row>
    <row r="296" spans="2:65" s="1" customFormat="1" ht="27">
      <c r="B296" s="40"/>
      <c r="D296" s="187" t="s">
        <v>133</v>
      </c>
      <c r="F296" s="215" t="s">
        <v>558</v>
      </c>
      <c r="I296" s="184"/>
      <c r="L296" s="40"/>
      <c r="M296" s="185"/>
      <c r="N296" s="41"/>
      <c r="O296" s="41"/>
      <c r="P296" s="41"/>
      <c r="Q296" s="41"/>
      <c r="R296" s="41"/>
      <c r="S296" s="41"/>
      <c r="T296" s="69"/>
      <c r="AT296" s="23" t="s">
        <v>133</v>
      </c>
      <c r="AU296" s="23" t="s">
        <v>84</v>
      </c>
    </row>
    <row r="297" spans="2:65" s="1" customFormat="1" ht="22.5" customHeight="1">
      <c r="B297" s="169"/>
      <c r="C297" s="170" t="s">
        <v>559</v>
      </c>
      <c r="D297" s="170" t="s">
        <v>127</v>
      </c>
      <c r="E297" s="171" t="s">
        <v>560</v>
      </c>
      <c r="F297" s="172" t="s">
        <v>561</v>
      </c>
      <c r="G297" s="173" t="s">
        <v>541</v>
      </c>
      <c r="H297" s="174">
        <v>13</v>
      </c>
      <c r="I297" s="175"/>
      <c r="J297" s="176">
        <f>ROUND(I297*H297,2)</f>
        <v>0</v>
      </c>
      <c r="K297" s="172" t="s">
        <v>131</v>
      </c>
      <c r="L297" s="40"/>
      <c r="M297" s="177" t="s">
        <v>5</v>
      </c>
      <c r="N297" s="178" t="s">
        <v>45</v>
      </c>
      <c r="O297" s="41"/>
      <c r="P297" s="179">
        <f>O297*H297</f>
        <v>0</v>
      </c>
      <c r="Q297" s="179">
        <v>1.7219999999999999E-2</v>
      </c>
      <c r="R297" s="179">
        <f>Q297*H297</f>
        <v>0.22386</v>
      </c>
      <c r="S297" s="179">
        <v>0</v>
      </c>
      <c r="T297" s="180">
        <f>S297*H297</f>
        <v>0</v>
      </c>
      <c r="AR297" s="23" t="s">
        <v>227</v>
      </c>
      <c r="AT297" s="23" t="s">
        <v>127</v>
      </c>
      <c r="AU297" s="23" t="s">
        <v>84</v>
      </c>
      <c r="AY297" s="23" t="s">
        <v>125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24</v>
      </c>
      <c r="BK297" s="181">
        <f>ROUND(I297*H297,2)</f>
        <v>0</v>
      </c>
      <c r="BL297" s="23" t="s">
        <v>227</v>
      </c>
      <c r="BM297" s="23" t="s">
        <v>562</v>
      </c>
    </row>
    <row r="298" spans="2:65" s="1" customFormat="1" ht="13.5">
      <c r="B298" s="40"/>
      <c r="D298" s="187" t="s">
        <v>133</v>
      </c>
      <c r="F298" s="215" t="s">
        <v>563</v>
      </c>
      <c r="I298" s="184"/>
      <c r="L298" s="40"/>
      <c r="M298" s="185"/>
      <c r="N298" s="41"/>
      <c r="O298" s="41"/>
      <c r="P298" s="41"/>
      <c r="Q298" s="41"/>
      <c r="R298" s="41"/>
      <c r="S298" s="41"/>
      <c r="T298" s="69"/>
      <c r="AT298" s="23" t="s">
        <v>133</v>
      </c>
      <c r="AU298" s="23" t="s">
        <v>84</v>
      </c>
    </row>
    <row r="299" spans="2:65" s="1" customFormat="1" ht="22.5" customHeight="1">
      <c r="B299" s="169"/>
      <c r="C299" s="170" t="s">
        <v>564</v>
      </c>
      <c r="D299" s="170" t="s">
        <v>127</v>
      </c>
      <c r="E299" s="171" t="s">
        <v>565</v>
      </c>
      <c r="F299" s="172" t="s">
        <v>566</v>
      </c>
      <c r="G299" s="173" t="s">
        <v>541</v>
      </c>
      <c r="H299" s="174">
        <v>2</v>
      </c>
      <c r="I299" s="175"/>
      <c r="J299" s="176">
        <f>ROUND(I299*H299,2)</f>
        <v>0</v>
      </c>
      <c r="K299" s="172" t="s">
        <v>131</v>
      </c>
      <c r="L299" s="40"/>
      <c r="M299" s="177" t="s">
        <v>5</v>
      </c>
      <c r="N299" s="178" t="s">
        <v>45</v>
      </c>
      <c r="O299" s="41"/>
      <c r="P299" s="179">
        <f>O299*H299</f>
        <v>0</v>
      </c>
      <c r="Q299" s="179">
        <v>2.4240000000000001E-2</v>
      </c>
      <c r="R299" s="179">
        <f>Q299*H299</f>
        <v>4.8480000000000002E-2</v>
      </c>
      <c r="S299" s="179">
        <v>0</v>
      </c>
      <c r="T299" s="180">
        <f>S299*H299</f>
        <v>0</v>
      </c>
      <c r="AR299" s="23" t="s">
        <v>227</v>
      </c>
      <c r="AT299" s="23" t="s">
        <v>127</v>
      </c>
      <c r="AU299" s="23" t="s">
        <v>84</v>
      </c>
      <c r="AY299" s="23" t="s">
        <v>125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24</v>
      </c>
      <c r="BK299" s="181">
        <f>ROUND(I299*H299,2)</f>
        <v>0</v>
      </c>
      <c r="BL299" s="23" t="s">
        <v>227</v>
      </c>
      <c r="BM299" s="23" t="s">
        <v>567</v>
      </c>
    </row>
    <row r="300" spans="2:65" s="1" customFormat="1" ht="13.5">
      <c r="B300" s="40"/>
      <c r="D300" s="187" t="s">
        <v>133</v>
      </c>
      <c r="F300" s="215" t="s">
        <v>568</v>
      </c>
      <c r="I300" s="184"/>
      <c r="L300" s="40"/>
      <c r="M300" s="185"/>
      <c r="N300" s="41"/>
      <c r="O300" s="41"/>
      <c r="P300" s="41"/>
      <c r="Q300" s="41"/>
      <c r="R300" s="41"/>
      <c r="S300" s="41"/>
      <c r="T300" s="69"/>
      <c r="AT300" s="23" t="s">
        <v>133</v>
      </c>
      <c r="AU300" s="23" t="s">
        <v>84</v>
      </c>
    </row>
    <row r="301" spans="2:65" s="1" customFormat="1" ht="22.5" customHeight="1">
      <c r="B301" s="169"/>
      <c r="C301" s="170" t="s">
        <v>569</v>
      </c>
      <c r="D301" s="170" t="s">
        <v>127</v>
      </c>
      <c r="E301" s="171" t="s">
        <v>570</v>
      </c>
      <c r="F301" s="172" t="s">
        <v>571</v>
      </c>
      <c r="G301" s="173" t="s">
        <v>541</v>
      </c>
      <c r="H301" s="174">
        <v>4</v>
      </c>
      <c r="I301" s="175"/>
      <c r="J301" s="176">
        <f>ROUND(I301*H301,2)</f>
        <v>0</v>
      </c>
      <c r="K301" s="172" t="s">
        <v>131</v>
      </c>
      <c r="L301" s="40"/>
      <c r="M301" s="177" t="s">
        <v>5</v>
      </c>
      <c r="N301" s="178" t="s">
        <v>45</v>
      </c>
      <c r="O301" s="41"/>
      <c r="P301" s="179">
        <f>O301*H301</f>
        <v>0</v>
      </c>
      <c r="Q301" s="179">
        <v>2.8400000000000002E-2</v>
      </c>
      <c r="R301" s="179">
        <f>Q301*H301</f>
        <v>0.11360000000000001</v>
      </c>
      <c r="S301" s="179">
        <v>0</v>
      </c>
      <c r="T301" s="180">
        <f>S301*H301</f>
        <v>0</v>
      </c>
      <c r="AR301" s="23" t="s">
        <v>227</v>
      </c>
      <c r="AT301" s="23" t="s">
        <v>127</v>
      </c>
      <c r="AU301" s="23" t="s">
        <v>84</v>
      </c>
      <c r="AY301" s="23" t="s">
        <v>125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24</v>
      </c>
      <c r="BK301" s="181">
        <f>ROUND(I301*H301,2)</f>
        <v>0</v>
      </c>
      <c r="BL301" s="23" t="s">
        <v>227</v>
      </c>
      <c r="BM301" s="23" t="s">
        <v>572</v>
      </c>
    </row>
    <row r="302" spans="2:65" s="1" customFormat="1" ht="13.5">
      <c r="B302" s="40"/>
      <c r="D302" s="187" t="s">
        <v>133</v>
      </c>
      <c r="F302" s="215" t="s">
        <v>573</v>
      </c>
      <c r="I302" s="184"/>
      <c r="L302" s="40"/>
      <c r="M302" s="185"/>
      <c r="N302" s="41"/>
      <c r="O302" s="41"/>
      <c r="P302" s="41"/>
      <c r="Q302" s="41"/>
      <c r="R302" s="41"/>
      <c r="S302" s="41"/>
      <c r="T302" s="69"/>
      <c r="AT302" s="23" t="s">
        <v>133</v>
      </c>
      <c r="AU302" s="23" t="s">
        <v>84</v>
      </c>
    </row>
    <row r="303" spans="2:65" s="1" customFormat="1" ht="22.5" customHeight="1">
      <c r="B303" s="169"/>
      <c r="C303" s="170" t="s">
        <v>574</v>
      </c>
      <c r="D303" s="170" t="s">
        <v>127</v>
      </c>
      <c r="E303" s="171" t="s">
        <v>575</v>
      </c>
      <c r="F303" s="172" t="s">
        <v>576</v>
      </c>
      <c r="G303" s="173" t="s">
        <v>541</v>
      </c>
      <c r="H303" s="174">
        <v>3</v>
      </c>
      <c r="I303" s="175"/>
      <c r="J303" s="176">
        <f>ROUND(I303*H303,2)</f>
        <v>0</v>
      </c>
      <c r="K303" s="172" t="s">
        <v>131</v>
      </c>
      <c r="L303" s="40"/>
      <c r="M303" s="177" t="s">
        <v>5</v>
      </c>
      <c r="N303" s="178" t="s">
        <v>45</v>
      </c>
      <c r="O303" s="41"/>
      <c r="P303" s="179">
        <f>O303*H303</f>
        <v>0</v>
      </c>
      <c r="Q303" s="179">
        <v>4.0930000000000001E-2</v>
      </c>
      <c r="R303" s="179">
        <f>Q303*H303</f>
        <v>0.12279000000000001</v>
      </c>
      <c r="S303" s="179">
        <v>0</v>
      </c>
      <c r="T303" s="180">
        <f>S303*H303</f>
        <v>0</v>
      </c>
      <c r="AR303" s="23" t="s">
        <v>227</v>
      </c>
      <c r="AT303" s="23" t="s">
        <v>127</v>
      </c>
      <c r="AU303" s="23" t="s">
        <v>84</v>
      </c>
      <c r="AY303" s="23" t="s">
        <v>125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24</v>
      </c>
      <c r="BK303" s="181">
        <f>ROUND(I303*H303,2)</f>
        <v>0</v>
      </c>
      <c r="BL303" s="23" t="s">
        <v>227</v>
      </c>
      <c r="BM303" s="23" t="s">
        <v>577</v>
      </c>
    </row>
    <row r="304" spans="2:65" s="1" customFormat="1" ht="13.5">
      <c r="B304" s="40"/>
      <c r="D304" s="187" t="s">
        <v>133</v>
      </c>
      <c r="F304" s="215" t="s">
        <v>578</v>
      </c>
      <c r="I304" s="184"/>
      <c r="L304" s="40"/>
      <c r="M304" s="185"/>
      <c r="N304" s="41"/>
      <c r="O304" s="41"/>
      <c r="P304" s="41"/>
      <c r="Q304" s="41"/>
      <c r="R304" s="41"/>
      <c r="S304" s="41"/>
      <c r="T304" s="69"/>
      <c r="AT304" s="23" t="s">
        <v>133</v>
      </c>
      <c r="AU304" s="23" t="s">
        <v>84</v>
      </c>
    </row>
    <row r="305" spans="2:65" s="1" customFormat="1" ht="22.5" customHeight="1">
      <c r="B305" s="169"/>
      <c r="C305" s="170" t="s">
        <v>579</v>
      </c>
      <c r="D305" s="170" t="s">
        <v>127</v>
      </c>
      <c r="E305" s="171" t="s">
        <v>580</v>
      </c>
      <c r="F305" s="172" t="s">
        <v>581</v>
      </c>
      <c r="G305" s="173" t="s">
        <v>541</v>
      </c>
      <c r="H305" s="174">
        <v>44</v>
      </c>
      <c r="I305" s="175"/>
      <c r="J305" s="176">
        <f>ROUND(I305*H305,2)</f>
        <v>0</v>
      </c>
      <c r="K305" s="172" t="s">
        <v>131</v>
      </c>
      <c r="L305" s="40"/>
      <c r="M305" s="177" t="s">
        <v>5</v>
      </c>
      <c r="N305" s="178" t="s">
        <v>45</v>
      </c>
      <c r="O305" s="41"/>
      <c r="P305" s="179">
        <f>O305*H305</f>
        <v>0</v>
      </c>
      <c r="Q305" s="179">
        <v>1.1E-4</v>
      </c>
      <c r="R305" s="179">
        <f>Q305*H305</f>
        <v>4.8400000000000006E-3</v>
      </c>
      <c r="S305" s="179">
        <v>0</v>
      </c>
      <c r="T305" s="180">
        <f>S305*H305</f>
        <v>0</v>
      </c>
      <c r="AR305" s="23" t="s">
        <v>227</v>
      </c>
      <c r="AT305" s="23" t="s">
        <v>127</v>
      </c>
      <c r="AU305" s="23" t="s">
        <v>84</v>
      </c>
      <c r="AY305" s="23" t="s">
        <v>125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23" t="s">
        <v>24</v>
      </c>
      <c r="BK305" s="181">
        <f>ROUND(I305*H305,2)</f>
        <v>0</v>
      </c>
      <c r="BL305" s="23" t="s">
        <v>227</v>
      </c>
      <c r="BM305" s="23" t="s">
        <v>582</v>
      </c>
    </row>
    <row r="306" spans="2:65" s="1" customFormat="1" ht="13.5">
      <c r="B306" s="40"/>
      <c r="D306" s="187" t="s">
        <v>133</v>
      </c>
      <c r="F306" s="215" t="s">
        <v>583</v>
      </c>
      <c r="I306" s="184"/>
      <c r="L306" s="40"/>
      <c r="M306" s="185"/>
      <c r="N306" s="41"/>
      <c r="O306" s="41"/>
      <c r="P306" s="41"/>
      <c r="Q306" s="41"/>
      <c r="R306" s="41"/>
      <c r="S306" s="41"/>
      <c r="T306" s="69"/>
      <c r="AT306" s="23" t="s">
        <v>133</v>
      </c>
      <c r="AU306" s="23" t="s">
        <v>84</v>
      </c>
    </row>
    <row r="307" spans="2:65" s="1" customFormat="1" ht="22.5" customHeight="1">
      <c r="B307" s="169"/>
      <c r="C307" s="170" t="s">
        <v>584</v>
      </c>
      <c r="D307" s="170" t="s">
        <v>127</v>
      </c>
      <c r="E307" s="171" t="s">
        <v>585</v>
      </c>
      <c r="F307" s="172" t="s">
        <v>586</v>
      </c>
      <c r="G307" s="173" t="s">
        <v>271</v>
      </c>
      <c r="H307" s="174">
        <v>1</v>
      </c>
      <c r="I307" s="175"/>
      <c r="J307" s="176">
        <f>ROUND(I307*H307,2)</f>
        <v>0</v>
      </c>
      <c r="K307" s="172" t="s">
        <v>5</v>
      </c>
      <c r="L307" s="40"/>
      <c r="M307" s="177" t="s">
        <v>5</v>
      </c>
      <c r="N307" s="178" t="s">
        <v>45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227</v>
      </c>
      <c r="AT307" s="23" t="s">
        <v>127</v>
      </c>
      <c r="AU307" s="23" t="s">
        <v>84</v>
      </c>
      <c r="AY307" s="23" t="s">
        <v>125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24</v>
      </c>
      <c r="BK307" s="181">
        <f>ROUND(I307*H307,2)</f>
        <v>0</v>
      </c>
      <c r="BL307" s="23" t="s">
        <v>227</v>
      </c>
      <c r="BM307" s="23" t="s">
        <v>587</v>
      </c>
    </row>
    <row r="308" spans="2:65" s="1" customFormat="1" ht="13.5">
      <c r="B308" s="40"/>
      <c r="D308" s="187" t="s">
        <v>133</v>
      </c>
      <c r="F308" s="215" t="s">
        <v>586</v>
      </c>
      <c r="I308" s="184"/>
      <c r="L308" s="40"/>
      <c r="M308" s="185"/>
      <c r="N308" s="41"/>
      <c r="O308" s="41"/>
      <c r="P308" s="41"/>
      <c r="Q308" s="41"/>
      <c r="R308" s="41"/>
      <c r="S308" s="41"/>
      <c r="T308" s="69"/>
      <c r="AT308" s="23" t="s">
        <v>133</v>
      </c>
      <c r="AU308" s="23" t="s">
        <v>84</v>
      </c>
    </row>
    <row r="309" spans="2:65" s="1" customFormat="1" ht="22.5" customHeight="1">
      <c r="B309" s="169"/>
      <c r="C309" s="170" t="s">
        <v>588</v>
      </c>
      <c r="D309" s="170" t="s">
        <v>127</v>
      </c>
      <c r="E309" s="171" t="s">
        <v>589</v>
      </c>
      <c r="F309" s="172" t="s">
        <v>590</v>
      </c>
      <c r="G309" s="173" t="s">
        <v>271</v>
      </c>
      <c r="H309" s="174">
        <v>4</v>
      </c>
      <c r="I309" s="175"/>
      <c r="J309" s="176">
        <f>ROUND(I309*H309,2)</f>
        <v>0</v>
      </c>
      <c r="K309" s="172" t="s">
        <v>5</v>
      </c>
      <c r="L309" s="40"/>
      <c r="M309" s="177" t="s">
        <v>5</v>
      </c>
      <c r="N309" s="178" t="s">
        <v>45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0</v>
      </c>
      <c r="T309" s="180">
        <f>S309*H309</f>
        <v>0</v>
      </c>
      <c r="AR309" s="23" t="s">
        <v>227</v>
      </c>
      <c r="AT309" s="23" t="s">
        <v>127</v>
      </c>
      <c r="AU309" s="23" t="s">
        <v>84</v>
      </c>
      <c r="AY309" s="23" t="s">
        <v>125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24</v>
      </c>
      <c r="BK309" s="181">
        <f>ROUND(I309*H309,2)</f>
        <v>0</v>
      </c>
      <c r="BL309" s="23" t="s">
        <v>227</v>
      </c>
      <c r="BM309" s="23" t="s">
        <v>591</v>
      </c>
    </row>
    <row r="310" spans="2:65" s="1" customFormat="1" ht="13.5">
      <c r="B310" s="40"/>
      <c r="D310" s="187" t="s">
        <v>133</v>
      </c>
      <c r="F310" s="215" t="s">
        <v>590</v>
      </c>
      <c r="I310" s="184"/>
      <c r="L310" s="40"/>
      <c r="M310" s="185"/>
      <c r="N310" s="41"/>
      <c r="O310" s="41"/>
      <c r="P310" s="41"/>
      <c r="Q310" s="41"/>
      <c r="R310" s="41"/>
      <c r="S310" s="41"/>
      <c r="T310" s="69"/>
      <c r="AT310" s="23" t="s">
        <v>133</v>
      </c>
      <c r="AU310" s="23" t="s">
        <v>84</v>
      </c>
    </row>
    <row r="311" spans="2:65" s="1" customFormat="1" ht="22.5" customHeight="1">
      <c r="B311" s="169"/>
      <c r="C311" s="170" t="s">
        <v>592</v>
      </c>
      <c r="D311" s="170" t="s">
        <v>127</v>
      </c>
      <c r="E311" s="171" t="s">
        <v>593</v>
      </c>
      <c r="F311" s="172" t="s">
        <v>594</v>
      </c>
      <c r="G311" s="173" t="s">
        <v>271</v>
      </c>
      <c r="H311" s="174">
        <v>2</v>
      </c>
      <c r="I311" s="175"/>
      <c r="J311" s="176">
        <f>ROUND(I311*H311,2)</f>
        <v>0</v>
      </c>
      <c r="K311" s="172" t="s">
        <v>5</v>
      </c>
      <c r="L311" s="40"/>
      <c r="M311" s="177" t="s">
        <v>5</v>
      </c>
      <c r="N311" s="178" t="s">
        <v>45</v>
      </c>
      <c r="O311" s="41"/>
      <c r="P311" s="179">
        <f>O311*H311</f>
        <v>0</v>
      </c>
      <c r="Q311" s="179">
        <v>0</v>
      </c>
      <c r="R311" s="179">
        <f>Q311*H311</f>
        <v>0</v>
      </c>
      <c r="S311" s="179">
        <v>0</v>
      </c>
      <c r="T311" s="180">
        <f>S311*H311</f>
        <v>0</v>
      </c>
      <c r="AR311" s="23" t="s">
        <v>227</v>
      </c>
      <c r="AT311" s="23" t="s">
        <v>127</v>
      </c>
      <c r="AU311" s="23" t="s">
        <v>84</v>
      </c>
      <c r="AY311" s="23" t="s">
        <v>125</v>
      </c>
      <c r="BE311" s="181">
        <f>IF(N311="základní",J311,0)</f>
        <v>0</v>
      </c>
      <c r="BF311" s="181">
        <f>IF(N311="snížená",J311,0)</f>
        <v>0</v>
      </c>
      <c r="BG311" s="181">
        <f>IF(N311="zákl. přenesená",J311,0)</f>
        <v>0</v>
      </c>
      <c r="BH311" s="181">
        <f>IF(N311="sníž. přenesená",J311,0)</f>
        <v>0</v>
      </c>
      <c r="BI311" s="181">
        <f>IF(N311="nulová",J311,0)</f>
        <v>0</v>
      </c>
      <c r="BJ311" s="23" t="s">
        <v>24</v>
      </c>
      <c r="BK311" s="181">
        <f>ROUND(I311*H311,2)</f>
        <v>0</v>
      </c>
      <c r="BL311" s="23" t="s">
        <v>227</v>
      </c>
      <c r="BM311" s="23" t="s">
        <v>595</v>
      </c>
    </row>
    <row r="312" spans="2:65" s="1" customFormat="1" ht="13.5">
      <c r="B312" s="40"/>
      <c r="D312" s="187" t="s">
        <v>133</v>
      </c>
      <c r="F312" s="215" t="s">
        <v>594</v>
      </c>
      <c r="I312" s="184"/>
      <c r="L312" s="40"/>
      <c r="M312" s="185"/>
      <c r="N312" s="41"/>
      <c r="O312" s="41"/>
      <c r="P312" s="41"/>
      <c r="Q312" s="41"/>
      <c r="R312" s="41"/>
      <c r="S312" s="41"/>
      <c r="T312" s="69"/>
      <c r="AT312" s="23" t="s">
        <v>133</v>
      </c>
      <c r="AU312" s="23" t="s">
        <v>84</v>
      </c>
    </row>
    <row r="313" spans="2:65" s="1" customFormat="1" ht="22.5" customHeight="1">
      <c r="B313" s="169"/>
      <c r="C313" s="170" t="s">
        <v>596</v>
      </c>
      <c r="D313" s="170" t="s">
        <v>127</v>
      </c>
      <c r="E313" s="171" t="s">
        <v>597</v>
      </c>
      <c r="F313" s="172" t="s">
        <v>598</v>
      </c>
      <c r="G313" s="173" t="s">
        <v>271</v>
      </c>
      <c r="H313" s="174">
        <v>2</v>
      </c>
      <c r="I313" s="175"/>
      <c r="J313" s="176">
        <f>ROUND(I313*H313,2)</f>
        <v>0</v>
      </c>
      <c r="K313" s="172" t="s">
        <v>5</v>
      </c>
      <c r="L313" s="40"/>
      <c r="M313" s="177" t="s">
        <v>5</v>
      </c>
      <c r="N313" s="178" t="s">
        <v>45</v>
      </c>
      <c r="O313" s="41"/>
      <c r="P313" s="179">
        <f>O313*H313</f>
        <v>0</v>
      </c>
      <c r="Q313" s="179">
        <v>0</v>
      </c>
      <c r="R313" s="179">
        <f>Q313*H313</f>
        <v>0</v>
      </c>
      <c r="S313" s="179">
        <v>0</v>
      </c>
      <c r="T313" s="180">
        <f>S313*H313</f>
        <v>0</v>
      </c>
      <c r="AR313" s="23" t="s">
        <v>227</v>
      </c>
      <c r="AT313" s="23" t="s">
        <v>127</v>
      </c>
      <c r="AU313" s="23" t="s">
        <v>84</v>
      </c>
      <c r="AY313" s="23" t="s">
        <v>125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24</v>
      </c>
      <c r="BK313" s="181">
        <f>ROUND(I313*H313,2)</f>
        <v>0</v>
      </c>
      <c r="BL313" s="23" t="s">
        <v>227</v>
      </c>
      <c r="BM313" s="23" t="s">
        <v>599</v>
      </c>
    </row>
    <row r="314" spans="2:65" s="1" customFormat="1" ht="13.5">
      <c r="B314" s="40"/>
      <c r="D314" s="187" t="s">
        <v>133</v>
      </c>
      <c r="F314" s="215" t="s">
        <v>598</v>
      </c>
      <c r="I314" s="184"/>
      <c r="L314" s="40"/>
      <c r="M314" s="185"/>
      <c r="N314" s="41"/>
      <c r="O314" s="41"/>
      <c r="P314" s="41"/>
      <c r="Q314" s="41"/>
      <c r="R314" s="41"/>
      <c r="S314" s="41"/>
      <c r="T314" s="69"/>
      <c r="AT314" s="23" t="s">
        <v>133</v>
      </c>
      <c r="AU314" s="23" t="s">
        <v>84</v>
      </c>
    </row>
    <row r="315" spans="2:65" s="1" customFormat="1" ht="22.5" customHeight="1">
      <c r="B315" s="169"/>
      <c r="C315" s="170" t="s">
        <v>600</v>
      </c>
      <c r="D315" s="170" t="s">
        <v>127</v>
      </c>
      <c r="E315" s="171" t="s">
        <v>601</v>
      </c>
      <c r="F315" s="172" t="s">
        <v>602</v>
      </c>
      <c r="G315" s="173" t="s">
        <v>271</v>
      </c>
      <c r="H315" s="174">
        <v>2</v>
      </c>
      <c r="I315" s="175"/>
      <c r="J315" s="176">
        <f>ROUND(I315*H315,2)</f>
        <v>0</v>
      </c>
      <c r="K315" s="172" t="s">
        <v>5</v>
      </c>
      <c r="L315" s="40"/>
      <c r="M315" s="177" t="s">
        <v>5</v>
      </c>
      <c r="N315" s="178" t="s">
        <v>45</v>
      </c>
      <c r="O315" s="41"/>
      <c r="P315" s="179">
        <f>O315*H315</f>
        <v>0</v>
      </c>
      <c r="Q315" s="179">
        <v>0</v>
      </c>
      <c r="R315" s="179">
        <f>Q315*H315</f>
        <v>0</v>
      </c>
      <c r="S315" s="179">
        <v>0</v>
      </c>
      <c r="T315" s="180">
        <f>S315*H315</f>
        <v>0</v>
      </c>
      <c r="AR315" s="23" t="s">
        <v>227</v>
      </c>
      <c r="AT315" s="23" t="s">
        <v>127</v>
      </c>
      <c r="AU315" s="23" t="s">
        <v>84</v>
      </c>
      <c r="AY315" s="23" t="s">
        <v>125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23" t="s">
        <v>24</v>
      </c>
      <c r="BK315" s="181">
        <f>ROUND(I315*H315,2)</f>
        <v>0</v>
      </c>
      <c r="BL315" s="23" t="s">
        <v>227</v>
      </c>
      <c r="BM315" s="23" t="s">
        <v>603</v>
      </c>
    </row>
    <row r="316" spans="2:65" s="1" customFormat="1" ht="13.5">
      <c r="B316" s="40"/>
      <c r="D316" s="187" t="s">
        <v>133</v>
      </c>
      <c r="F316" s="215" t="s">
        <v>602</v>
      </c>
      <c r="I316" s="184"/>
      <c r="L316" s="40"/>
      <c r="M316" s="185"/>
      <c r="N316" s="41"/>
      <c r="O316" s="41"/>
      <c r="P316" s="41"/>
      <c r="Q316" s="41"/>
      <c r="R316" s="41"/>
      <c r="S316" s="41"/>
      <c r="T316" s="69"/>
      <c r="AT316" s="23" t="s">
        <v>133</v>
      </c>
      <c r="AU316" s="23" t="s">
        <v>84</v>
      </c>
    </row>
    <row r="317" spans="2:65" s="1" customFormat="1" ht="22.5" customHeight="1">
      <c r="B317" s="169"/>
      <c r="C317" s="170" t="s">
        <v>604</v>
      </c>
      <c r="D317" s="170" t="s">
        <v>127</v>
      </c>
      <c r="E317" s="171" t="s">
        <v>605</v>
      </c>
      <c r="F317" s="172" t="s">
        <v>606</v>
      </c>
      <c r="G317" s="173" t="s">
        <v>271</v>
      </c>
      <c r="H317" s="174">
        <v>1</v>
      </c>
      <c r="I317" s="175"/>
      <c r="J317" s="176">
        <f>ROUND(I317*H317,2)</f>
        <v>0</v>
      </c>
      <c r="K317" s="172" t="s">
        <v>5</v>
      </c>
      <c r="L317" s="40"/>
      <c r="M317" s="177" t="s">
        <v>5</v>
      </c>
      <c r="N317" s="178" t="s">
        <v>45</v>
      </c>
      <c r="O317" s="41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23" t="s">
        <v>227</v>
      </c>
      <c r="AT317" s="23" t="s">
        <v>127</v>
      </c>
      <c r="AU317" s="23" t="s">
        <v>84</v>
      </c>
      <c r="AY317" s="23" t="s">
        <v>125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3" t="s">
        <v>24</v>
      </c>
      <c r="BK317" s="181">
        <f>ROUND(I317*H317,2)</f>
        <v>0</v>
      </c>
      <c r="BL317" s="23" t="s">
        <v>227</v>
      </c>
      <c r="BM317" s="23" t="s">
        <v>607</v>
      </c>
    </row>
    <row r="318" spans="2:65" s="1" customFormat="1" ht="13.5">
      <c r="B318" s="40"/>
      <c r="D318" s="187" t="s">
        <v>133</v>
      </c>
      <c r="F318" s="215" t="s">
        <v>606</v>
      </c>
      <c r="I318" s="184"/>
      <c r="L318" s="40"/>
      <c r="M318" s="185"/>
      <c r="N318" s="41"/>
      <c r="O318" s="41"/>
      <c r="P318" s="41"/>
      <c r="Q318" s="41"/>
      <c r="R318" s="41"/>
      <c r="S318" s="41"/>
      <c r="T318" s="69"/>
      <c r="AT318" s="23" t="s">
        <v>133</v>
      </c>
      <c r="AU318" s="23" t="s">
        <v>84</v>
      </c>
    </row>
    <row r="319" spans="2:65" s="1" customFormat="1" ht="22.5" customHeight="1">
      <c r="B319" s="169"/>
      <c r="C319" s="170" t="s">
        <v>608</v>
      </c>
      <c r="D319" s="170" t="s">
        <v>127</v>
      </c>
      <c r="E319" s="171" t="s">
        <v>609</v>
      </c>
      <c r="F319" s="172" t="s">
        <v>610</v>
      </c>
      <c r="G319" s="173" t="s">
        <v>271</v>
      </c>
      <c r="H319" s="174">
        <v>2</v>
      </c>
      <c r="I319" s="175"/>
      <c r="J319" s="176">
        <f>ROUND(I319*H319,2)</f>
        <v>0</v>
      </c>
      <c r="K319" s="172" t="s">
        <v>5</v>
      </c>
      <c r="L319" s="40"/>
      <c r="M319" s="177" t="s">
        <v>5</v>
      </c>
      <c r="N319" s="178" t="s">
        <v>45</v>
      </c>
      <c r="O319" s="41"/>
      <c r="P319" s="179">
        <f>O319*H319</f>
        <v>0</v>
      </c>
      <c r="Q319" s="179">
        <v>0</v>
      </c>
      <c r="R319" s="179">
        <f>Q319*H319</f>
        <v>0</v>
      </c>
      <c r="S319" s="179">
        <v>0</v>
      </c>
      <c r="T319" s="180">
        <f>S319*H319</f>
        <v>0</v>
      </c>
      <c r="AR319" s="23" t="s">
        <v>227</v>
      </c>
      <c r="AT319" s="23" t="s">
        <v>127</v>
      </c>
      <c r="AU319" s="23" t="s">
        <v>84</v>
      </c>
      <c r="AY319" s="23" t="s">
        <v>125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23" t="s">
        <v>24</v>
      </c>
      <c r="BK319" s="181">
        <f>ROUND(I319*H319,2)</f>
        <v>0</v>
      </c>
      <c r="BL319" s="23" t="s">
        <v>227</v>
      </c>
      <c r="BM319" s="23" t="s">
        <v>611</v>
      </c>
    </row>
    <row r="320" spans="2:65" s="1" customFormat="1" ht="13.5">
      <c r="B320" s="40"/>
      <c r="D320" s="187" t="s">
        <v>133</v>
      </c>
      <c r="F320" s="215" t="s">
        <v>610</v>
      </c>
      <c r="I320" s="184"/>
      <c r="L320" s="40"/>
      <c r="M320" s="185"/>
      <c r="N320" s="41"/>
      <c r="O320" s="41"/>
      <c r="P320" s="41"/>
      <c r="Q320" s="41"/>
      <c r="R320" s="41"/>
      <c r="S320" s="41"/>
      <c r="T320" s="69"/>
      <c r="AT320" s="23" t="s">
        <v>133</v>
      </c>
      <c r="AU320" s="23" t="s">
        <v>84</v>
      </c>
    </row>
    <row r="321" spans="2:65" s="1" customFormat="1" ht="22.5" customHeight="1">
      <c r="B321" s="169"/>
      <c r="C321" s="170" t="s">
        <v>612</v>
      </c>
      <c r="D321" s="170" t="s">
        <v>127</v>
      </c>
      <c r="E321" s="171" t="s">
        <v>613</v>
      </c>
      <c r="F321" s="172" t="s">
        <v>614</v>
      </c>
      <c r="G321" s="173" t="s">
        <v>271</v>
      </c>
      <c r="H321" s="174">
        <v>5</v>
      </c>
      <c r="I321" s="175"/>
      <c r="J321" s="176">
        <f>ROUND(I321*H321,2)</f>
        <v>0</v>
      </c>
      <c r="K321" s="172" t="s">
        <v>5</v>
      </c>
      <c r="L321" s="40"/>
      <c r="M321" s="177" t="s">
        <v>5</v>
      </c>
      <c r="N321" s="178" t="s">
        <v>45</v>
      </c>
      <c r="O321" s="41"/>
      <c r="P321" s="179">
        <f>O321*H321</f>
        <v>0</v>
      </c>
      <c r="Q321" s="179">
        <v>0</v>
      </c>
      <c r="R321" s="179">
        <f>Q321*H321</f>
        <v>0</v>
      </c>
      <c r="S321" s="179">
        <v>0</v>
      </c>
      <c r="T321" s="180">
        <f>S321*H321</f>
        <v>0</v>
      </c>
      <c r="AR321" s="23" t="s">
        <v>227</v>
      </c>
      <c r="AT321" s="23" t="s">
        <v>127</v>
      </c>
      <c r="AU321" s="23" t="s">
        <v>84</v>
      </c>
      <c r="AY321" s="23" t="s">
        <v>125</v>
      </c>
      <c r="BE321" s="181">
        <f>IF(N321="základní",J321,0)</f>
        <v>0</v>
      </c>
      <c r="BF321" s="181">
        <f>IF(N321="snížená",J321,0)</f>
        <v>0</v>
      </c>
      <c r="BG321" s="181">
        <f>IF(N321="zákl. přenesená",J321,0)</f>
        <v>0</v>
      </c>
      <c r="BH321" s="181">
        <f>IF(N321="sníž. přenesená",J321,0)</f>
        <v>0</v>
      </c>
      <c r="BI321" s="181">
        <f>IF(N321="nulová",J321,0)</f>
        <v>0</v>
      </c>
      <c r="BJ321" s="23" t="s">
        <v>24</v>
      </c>
      <c r="BK321" s="181">
        <f>ROUND(I321*H321,2)</f>
        <v>0</v>
      </c>
      <c r="BL321" s="23" t="s">
        <v>227</v>
      </c>
      <c r="BM321" s="23" t="s">
        <v>615</v>
      </c>
    </row>
    <row r="322" spans="2:65" s="1" customFormat="1" ht="13.5">
      <c r="B322" s="40"/>
      <c r="D322" s="187" t="s">
        <v>133</v>
      </c>
      <c r="F322" s="215" t="s">
        <v>614</v>
      </c>
      <c r="I322" s="184"/>
      <c r="L322" s="40"/>
      <c r="M322" s="185"/>
      <c r="N322" s="41"/>
      <c r="O322" s="41"/>
      <c r="P322" s="41"/>
      <c r="Q322" s="41"/>
      <c r="R322" s="41"/>
      <c r="S322" s="41"/>
      <c r="T322" s="69"/>
      <c r="AT322" s="23" t="s">
        <v>133</v>
      </c>
      <c r="AU322" s="23" t="s">
        <v>84</v>
      </c>
    </row>
    <row r="323" spans="2:65" s="1" customFormat="1" ht="22.5" customHeight="1">
      <c r="B323" s="169"/>
      <c r="C323" s="170" t="s">
        <v>616</v>
      </c>
      <c r="D323" s="170" t="s">
        <v>127</v>
      </c>
      <c r="E323" s="171" t="s">
        <v>617</v>
      </c>
      <c r="F323" s="172" t="s">
        <v>618</v>
      </c>
      <c r="G323" s="173" t="s">
        <v>271</v>
      </c>
      <c r="H323" s="174">
        <v>5</v>
      </c>
      <c r="I323" s="175"/>
      <c r="J323" s="176">
        <f>ROUND(I323*H323,2)</f>
        <v>0</v>
      </c>
      <c r="K323" s="172" t="s">
        <v>5</v>
      </c>
      <c r="L323" s="40"/>
      <c r="M323" s="177" t="s">
        <v>5</v>
      </c>
      <c r="N323" s="178" t="s">
        <v>45</v>
      </c>
      <c r="O323" s="41"/>
      <c r="P323" s="179">
        <f>O323*H323</f>
        <v>0</v>
      </c>
      <c r="Q323" s="179">
        <v>0</v>
      </c>
      <c r="R323" s="179">
        <f>Q323*H323</f>
        <v>0</v>
      </c>
      <c r="S323" s="179">
        <v>0</v>
      </c>
      <c r="T323" s="180">
        <f>S323*H323</f>
        <v>0</v>
      </c>
      <c r="AR323" s="23" t="s">
        <v>227</v>
      </c>
      <c r="AT323" s="23" t="s">
        <v>127</v>
      </c>
      <c r="AU323" s="23" t="s">
        <v>84</v>
      </c>
      <c r="AY323" s="23" t="s">
        <v>125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23" t="s">
        <v>24</v>
      </c>
      <c r="BK323" s="181">
        <f>ROUND(I323*H323,2)</f>
        <v>0</v>
      </c>
      <c r="BL323" s="23" t="s">
        <v>227</v>
      </c>
      <c r="BM323" s="23" t="s">
        <v>619</v>
      </c>
    </row>
    <row r="324" spans="2:65" s="1" customFormat="1" ht="13.5">
      <c r="B324" s="40"/>
      <c r="D324" s="187" t="s">
        <v>133</v>
      </c>
      <c r="F324" s="215" t="s">
        <v>618</v>
      </c>
      <c r="I324" s="184"/>
      <c r="L324" s="40"/>
      <c r="M324" s="185"/>
      <c r="N324" s="41"/>
      <c r="O324" s="41"/>
      <c r="P324" s="41"/>
      <c r="Q324" s="41"/>
      <c r="R324" s="41"/>
      <c r="S324" s="41"/>
      <c r="T324" s="69"/>
      <c r="AT324" s="23" t="s">
        <v>133</v>
      </c>
      <c r="AU324" s="23" t="s">
        <v>84</v>
      </c>
    </row>
    <row r="325" spans="2:65" s="1" customFormat="1" ht="22.5" customHeight="1">
      <c r="B325" s="169"/>
      <c r="C325" s="170" t="s">
        <v>620</v>
      </c>
      <c r="D325" s="170" t="s">
        <v>127</v>
      </c>
      <c r="E325" s="171" t="s">
        <v>621</v>
      </c>
      <c r="F325" s="172" t="s">
        <v>622</v>
      </c>
      <c r="G325" s="173" t="s">
        <v>271</v>
      </c>
      <c r="H325" s="174">
        <v>1</v>
      </c>
      <c r="I325" s="175"/>
      <c r="J325" s="176">
        <f>ROUND(I325*H325,2)</f>
        <v>0</v>
      </c>
      <c r="K325" s="172" t="s">
        <v>5</v>
      </c>
      <c r="L325" s="40"/>
      <c r="M325" s="177" t="s">
        <v>5</v>
      </c>
      <c r="N325" s="178" t="s">
        <v>45</v>
      </c>
      <c r="O325" s="41"/>
      <c r="P325" s="179">
        <f>O325*H325</f>
        <v>0</v>
      </c>
      <c r="Q325" s="179">
        <v>0</v>
      </c>
      <c r="R325" s="179">
        <f>Q325*H325</f>
        <v>0</v>
      </c>
      <c r="S325" s="179">
        <v>0</v>
      </c>
      <c r="T325" s="180">
        <f>S325*H325</f>
        <v>0</v>
      </c>
      <c r="AR325" s="23" t="s">
        <v>227</v>
      </c>
      <c r="AT325" s="23" t="s">
        <v>127</v>
      </c>
      <c r="AU325" s="23" t="s">
        <v>84</v>
      </c>
      <c r="AY325" s="23" t="s">
        <v>125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23" t="s">
        <v>24</v>
      </c>
      <c r="BK325" s="181">
        <f>ROUND(I325*H325,2)</f>
        <v>0</v>
      </c>
      <c r="BL325" s="23" t="s">
        <v>227</v>
      </c>
      <c r="BM325" s="23" t="s">
        <v>623</v>
      </c>
    </row>
    <row r="326" spans="2:65" s="1" customFormat="1" ht="13.5">
      <c r="B326" s="40"/>
      <c r="D326" s="187" t="s">
        <v>133</v>
      </c>
      <c r="F326" s="215" t="s">
        <v>622</v>
      </c>
      <c r="I326" s="184"/>
      <c r="L326" s="40"/>
      <c r="M326" s="185"/>
      <c r="N326" s="41"/>
      <c r="O326" s="41"/>
      <c r="P326" s="41"/>
      <c r="Q326" s="41"/>
      <c r="R326" s="41"/>
      <c r="S326" s="41"/>
      <c r="T326" s="69"/>
      <c r="AT326" s="23" t="s">
        <v>133</v>
      </c>
      <c r="AU326" s="23" t="s">
        <v>84</v>
      </c>
    </row>
    <row r="327" spans="2:65" s="1" customFormat="1" ht="22.5" customHeight="1">
      <c r="B327" s="169"/>
      <c r="C327" s="170" t="s">
        <v>624</v>
      </c>
      <c r="D327" s="170" t="s">
        <v>127</v>
      </c>
      <c r="E327" s="171" t="s">
        <v>625</v>
      </c>
      <c r="F327" s="172" t="s">
        <v>626</v>
      </c>
      <c r="G327" s="173" t="s">
        <v>271</v>
      </c>
      <c r="H327" s="174">
        <v>2</v>
      </c>
      <c r="I327" s="175"/>
      <c r="J327" s="176">
        <f>ROUND(I327*H327,2)</f>
        <v>0</v>
      </c>
      <c r="K327" s="172" t="s">
        <v>5</v>
      </c>
      <c r="L327" s="40"/>
      <c r="M327" s="177" t="s">
        <v>5</v>
      </c>
      <c r="N327" s="178" t="s">
        <v>45</v>
      </c>
      <c r="O327" s="41"/>
      <c r="P327" s="179">
        <f>O327*H327</f>
        <v>0</v>
      </c>
      <c r="Q327" s="179">
        <v>0</v>
      </c>
      <c r="R327" s="179">
        <f>Q327*H327</f>
        <v>0</v>
      </c>
      <c r="S327" s="179">
        <v>0</v>
      </c>
      <c r="T327" s="180">
        <f>S327*H327</f>
        <v>0</v>
      </c>
      <c r="AR327" s="23" t="s">
        <v>227</v>
      </c>
      <c r="AT327" s="23" t="s">
        <v>127</v>
      </c>
      <c r="AU327" s="23" t="s">
        <v>84</v>
      </c>
      <c r="AY327" s="23" t="s">
        <v>125</v>
      </c>
      <c r="BE327" s="181">
        <f>IF(N327="základní",J327,0)</f>
        <v>0</v>
      </c>
      <c r="BF327" s="181">
        <f>IF(N327="snížená",J327,0)</f>
        <v>0</v>
      </c>
      <c r="BG327" s="181">
        <f>IF(N327="zákl. přenesená",J327,0)</f>
        <v>0</v>
      </c>
      <c r="BH327" s="181">
        <f>IF(N327="sníž. přenesená",J327,0)</f>
        <v>0</v>
      </c>
      <c r="BI327" s="181">
        <f>IF(N327="nulová",J327,0)</f>
        <v>0</v>
      </c>
      <c r="BJ327" s="23" t="s">
        <v>24</v>
      </c>
      <c r="BK327" s="181">
        <f>ROUND(I327*H327,2)</f>
        <v>0</v>
      </c>
      <c r="BL327" s="23" t="s">
        <v>227</v>
      </c>
      <c r="BM327" s="23" t="s">
        <v>627</v>
      </c>
    </row>
    <row r="328" spans="2:65" s="1" customFormat="1" ht="13.5">
      <c r="B328" s="40"/>
      <c r="D328" s="187" t="s">
        <v>133</v>
      </c>
      <c r="F328" s="215" t="s">
        <v>626</v>
      </c>
      <c r="I328" s="184"/>
      <c r="L328" s="40"/>
      <c r="M328" s="185"/>
      <c r="N328" s="41"/>
      <c r="O328" s="41"/>
      <c r="P328" s="41"/>
      <c r="Q328" s="41"/>
      <c r="R328" s="41"/>
      <c r="S328" s="41"/>
      <c r="T328" s="69"/>
      <c r="AT328" s="23" t="s">
        <v>133</v>
      </c>
      <c r="AU328" s="23" t="s">
        <v>84</v>
      </c>
    </row>
    <row r="329" spans="2:65" s="1" customFormat="1" ht="22.5" customHeight="1">
      <c r="B329" s="169"/>
      <c r="C329" s="170" t="s">
        <v>628</v>
      </c>
      <c r="D329" s="170" t="s">
        <v>127</v>
      </c>
      <c r="E329" s="171" t="s">
        <v>629</v>
      </c>
      <c r="F329" s="172" t="s">
        <v>630</v>
      </c>
      <c r="G329" s="173" t="s">
        <v>271</v>
      </c>
      <c r="H329" s="174">
        <v>13</v>
      </c>
      <c r="I329" s="175"/>
      <c r="J329" s="176">
        <f>ROUND(I329*H329,2)</f>
        <v>0</v>
      </c>
      <c r="K329" s="172" t="s">
        <v>5</v>
      </c>
      <c r="L329" s="40"/>
      <c r="M329" s="177" t="s">
        <v>5</v>
      </c>
      <c r="N329" s="178" t="s">
        <v>45</v>
      </c>
      <c r="O329" s="41"/>
      <c r="P329" s="179">
        <f>O329*H329</f>
        <v>0</v>
      </c>
      <c r="Q329" s="179">
        <v>0</v>
      </c>
      <c r="R329" s="179">
        <f>Q329*H329</f>
        <v>0</v>
      </c>
      <c r="S329" s="179">
        <v>0</v>
      </c>
      <c r="T329" s="180">
        <f>S329*H329</f>
        <v>0</v>
      </c>
      <c r="AR329" s="23" t="s">
        <v>227</v>
      </c>
      <c r="AT329" s="23" t="s">
        <v>127</v>
      </c>
      <c r="AU329" s="23" t="s">
        <v>84</v>
      </c>
      <c r="AY329" s="23" t="s">
        <v>125</v>
      </c>
      <c r="BE329" s="181">
        <f>IF(N329="základní",J329,0)</f>
        <v>0</v>
      </c>
      <c r="BF329" s="181">
        <f>IF(N329="snížená",J329,0)</f>
        <v>0</v>
      </c>
      <c r="BG329" s="181">
        <f>IF(N329="zákl. přenesená",J329,0)</f>
        <v>0</v>
      </c>
      <c r="BH329" s="181">
        <f>IF(N329="sníž. přenesená",J329,0)</f>
        <v>0</v>
      </c>
      <c r="BI329" s="181">
        <f>IF(N329="nulová",J329,0)</f>
        <v>0</v>
      </c>
      <c r="BJ329" s="23" t="s">
        <v>24</v>
      </c>
      <c r="BK329" s="181">
        <f>ROUND(I329*H329,2)</f>
        <v>0</v>
      </c>
      <c r="BL329" s="23" t="s">
        <v>227</v>
      </c>
      <c r="BM329" s="23" t="s">
        <v>631</v>
      </c>
    </row>
    <row r="330" spans="2:65" s="1" customFormat="1" ht="13.5">
      <c r="B330" s="40"/>
      <c r="D330" s="187" t="s">
        <v>133</v>
      </c>
      <c r="F330" s="215" t="s">
        <v>630</v>
      </c>
      <c r="I330" s="184"/>
      <c r="L330" s="40"/>
      <c r="M330" s="185"/>
      <c r="N330" s="41"/>
      <c r="O330" s="41"/>
      <c r="P330" s="41"/>
      <c r="Q330" s="41"/>
      <c r="R330" s="41"/>
      <c r="S330" s="41"/>
      <c r="T330" s="69"/>
      <c r="AT330" s="23" t="s">
        <v>133</v>
      </c>
      <c r="AU330" s="23" t="s">
        <v>84</v>
      </c>
    </row>
    <row r="331" spans="2:65" s="1" customFormat="1" ht="22.5" customHeight="1">
      <c r="B331" s="169"/>
      <c r="C331" s="170" t="s">
        <v>632</v>
      </c>
      <c r="D331" s="170" t="s">
        <v>127</v>
      </c>
      <c r="E331" s="171" t="s">
        <v>633</v>
      </c>
      <c r="F331" s="172" t="s">
        <v>634</v>
      </c>
      <c r="G331" s="173" t="s">
        <v>271</v>
      </c>
      <c r="H331" s="174">
        <v>9</v>
      </c>
      <c r="I331" s="175"/>
      <c r="J331" s="176">
        <f>ROUND(I331*H331,2)</f>
        <v>0</v>
      </c>
      <c r="K331" s="172" t="s">
        <v>5</v>
      </c>
      <c r="L331" s="40"/>
      <c r="M331" s="177" t="s">
        <v>5</v>
      </c>
      <c r="N331" s="178" t="s">
        <v>45</v>
      </c>
      <c r="O331" s="41"/>
      <c r="P331" s="179">
        <f>O331*H331</f>
        <v>0</v>
      </c>
      <c r="Q331" s="179">
        <v>0</v>
      </c>
      <c r="R331" s="179">
        <f>Q331*H331</f>
        <v>0</v>
      </c>
      <c r="S331" s="179">
        <v>0</v>
      </c>
      <c r="T331" s="180">
        <f>S331*H331</f>
        <v>0</v>
      </c>
      <c r="AR331" s="23" t="s">
        <v>227</v>
      </c>
      <c r="AT331" s="23" t="s">
        <v>127</v>
      </c>
      <c r="AU331" s="23" t="s">
        <v>84</v>
      </c>
      <c r="AY331" s="23" t="s">
        <v>125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24</v>
      </c>
      <c r="BK331" s="181">
        <f>ROUND(I331*H331,2)</f>
        <v>0</v>
      </c>
      <c r="BL331" s="23" t="s">
        <v>227</v>
      </c>
      <c r="BM331" s="23" t="s">
        <v>635</v>
      </c>
    </row>
    <row r="332" spans="2:65" s="1" customFormat="1" ht="13.5">
      <c r="B332" s="40"/>
      <c r="D332" s="187" t="s">
        <v>133</v>
      </c>
      <c r="F332" s="215" t="s">
        <v>634</v>
      </c>
      <c r="I332" s="184"/>
      <c r="L332" s="40"/>
      <c r="M332" s="185"/>
      <c r="N332" s="41"/>
      <c r="O332" s="41"/>
      <c r="P332" s="41"/>
      <c r="Q332" s="41"/>
      <c r="R332" s="41"/>
      <c r="S332" s="41"/>
      <c r="T332" s="69"/>
      <c r="AT332" s="23" t="s">
        <v>133</v>
      </c>
      <c r="AU332" s="23" t="s">
        <v>84</v>
      </c>
    </row>
    <row r="333" spans="2:65" s="1" customFormat="1" ht="22.5" customHeight="1">
      <c r="B333" s="169"/>
      <c r="C333" s="170" t="s">
        <v>636</v>
      </c>
      <c r="D333" s="170" t="s">
        <v>127</v>
      </c>
      <c r="E333" s="171" t="s">
        <v>637</v>
      </c>
      <c r="F333" s="172" t="s">
        <v>638</v>
      </c>
      <c r="G333" s="173" t="s">
        <v>253</v>
      </c>
      <c r="H333" s="174">
        <v>15</v>
      </c>
      <c r="I333" s="175"/>
      <c r="J333" s="176">
        <f>ROUND(I333*H333,2)</f>
        <v>0</v>
      </c>
      <c r="K333" s="172" t="s">
        <v>131</v>
      </c>
      <c r="L333" s="40"/>
      <c r="M333" s="177" t="s">
        <v>5</v>
      </c>
      <c r="N333" s="178" t="s">
        <v>45</v>
      </c>
      <c r="O333" s="41"/>
      <c r="P333" s="179">
        <f>O333*H333</f>
        <v>0</v>
      </c>
      <c r="Q333" s="179">
        <v>1.2999999999999999E-4</v>
      </c>
      <c r="R333" s="179">
        <f>Q333*H333</f>
        <v>1.9499999999999999E-3</v>
      </c>
      <c r="S333" s="179">
        <v>0</v>
      </c>
      <c r="T333" s="180">
        <f>S333*H333</f>
        <v>0</v>
      </c>
      <c r="AR333" s="23" t="s">
        <v>227</v>
      </c>
      <c r="AT333" s="23" t="s">
        <v>127</v>
      </c>
      <c r="AU333" s="23" t="s">
        <v>84</v>
      </c>
      <c r="AY333" s="23" t="s">
        <v>125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24</v>
      </c>
      <c r="BK333" s="181">
        <f>ROUND(I333*H333,2)</f>
        <v>0</v>
      </c>
      <c r="BL333" s="23" t="s">
        <v>227</v>
      </c>
      <c r="BM333" s="23" t="s">
        <v>639</v>
      </c>
    </row>
    <row r="334" spans="2:65" s="1" customFormat="1" ht="13.5">
      <c r="B334" s="40"/>
      <c r="D334" s="187" t="s">
        <v>133</v>
      </c>
      <c r="F334" s="215" t="s">
        <v>640</v>
      </c>
      <c r="I334" s="184"/>
      <c r="L334" s="40"/>
      <c r="M334" s="185"/>
      <c r="N334" s="41"/>
      <c r="O334" s="41"/>
      <c r="P334" s="41"/>
      <c r="Q334" s="41"/>
      <c r="R334" s="41"/>
      <c r="S334" s="41"/>
      <c r="T334" s="69"/>
      <c r="AT334" s="23" t="s">
        <v>133</v>
      </c>
      <c r="AU334" s="23" t="s">
        <v>84</v>
      </c>
    </row>
    <row r="335" spans="2:65" s="1" customFormat="1" ht="22.5" customHeight="1">
      <c r="B335" s="169"/>
      <c r="C335" s="170" t="s">
        <v>641</v>
      </c>
      <c r="D335" s="170" t="s">
        <v>127</v>
      </c>
      <c r="E335" s="171" t="s">
        <v>642</v>
      </c>
      <c r="F335" s="172" t="s">
        <v>643</v>
      </c>
      <c r="G335" s="173" t="s">
        <v>253</v>
      </c>
      <c r="H335" s="174">
        <v>1</v>
      </c>
      <c r="I335" s="175"/>
      <c r="J335" s="176">
        <f>ROUND(I335*H335,2)</f>
        <v>0</v>
      </c>
      <c r="K335" s="172" t="s">
        <v>131</v>
      </c>
      <c r="L335" s="40"/>
      <c r="M335" s="177" t="s">
        <v>5</v>
      </c>
      <c r="N335" s="178" t="s">
        <v>45</v>
      </c>
      <c r="O335" s="41"/>
      <c r="P335" s="179">
        <f>O335*H335</f>
        <v>0</v>
      </c>
      <c r="Q335" s="179">
        <v>3.6000000000000002E-4</v>
      </c>
      <c r="R335" s="179">
        <f>Q335*H335</f>
        <v>3.6000000000000002E-4</v>
      </c>
      <c r="S335" s="179">
        <v>0</v>
      </c>
      <c r="T335" s="180">
        <f>S335*H335</f>
        <v>0</v>
      </c>
      <c r="AR335" s="23" t="s">
        <v>227</v>
      </c>
      <c r="AT335" s="23" t="s">
        <v>127</v>
      </c>
      <c r="AU335" s="23" t="s">
        <v>84</v>
      </c>
      <c r="AY335" s="23" t="s">
        <v>125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24</v>
      </c>
      <c r="BK335" s="181">
        <f>ROUND(I335*H335,2)</f>
        <v>0</v>
      </c>
      <c r="BL335" s="23" t="s">
        <v>227</v>
      </c>
      <c r="BM335" s="23" t="s">
        <v>644</v>
      </c>
    </row>
    <row r="336" spans="2:65" s="1" customFormat="1" ht="13.5">
      <c r="B336" s="40"/>
      <c r="D336" s="187" t="s">
        <v>133</v>
      </c>
      <c r="F336" s="215" t="s">
        <v>645</v>
      </c>
      <c r="I336" s="184"/>
      <c r="L336" s="40"/>
      <c r="M336" s="185"/>
      <c r="N336" s="41"/>
      <c r="O336" s="41"/>
      <c r="P336" s="41"/>
      <c r="Q336" s="41"/>
      <c r="R336" s="41"/>
      <c r="S336" s="41"/>
      <c r="T336" s="69"/>
      <c r="AT336" s="23" t="s">
        <v>133</v>
      </c>
      <c r="AU336" s="23" t="s">
        <v>84</v>
      </c>
    </row>
    <row r="337" spans="2:65" s="1" customFormat="1" ht="22.5" customHeight="1">
      <c r="B337" s="169"/>
      <c r="C337" s="170" t="s">
        <v>646</v>
      </c>
      <c r="D337" s="170" t="s">
        <v>127</v>
      </c>
      <c r="E337" s="171" t="s">
        <v>647</v>
      </c>
      <c r="F337" s="172" t="s">
        <v>648</v>
      </c>
      <c r="G337" s="173" t="s">
        <v>253</v>
      </c>
      <c r="H337" s="174">
        <v>1</v>
      </c>
      <c r="I337" s="175"/>
      <c r="J337" s="176">
        <f>ROUND(I337*H337,2)</f>
        <v>0</v>
      </c>
      <c r="K337" s="172" t="s">
        <v>131</v>
      </c>
      <c r="L337" s="40"/>
      <c r="M337" s="177" t="s">
        <v>5</v>
      </c>
      <c r="N337" s="178" t="s">
        <v>45</v>
      </c>
      <c r="O337" s="41"/>
      <c r="P337" s="179">
        <f>O337*H337</f>
        <v>0</v>
      </c>
      <c r="Q337" s="179">
        <v>5.0000000000000001E-4</v>
      </c>
      <c r="R337" s="179">
        <f>Q337*H337</f>
        <v>5.0000000000000001E-4</v>
      </c>
      <c r="S337" s="179">
        <v>0</v>
      </c>
      <c r="T337" s="180">
        <f>S337*H337</f>
        <v>0</v>
      </c>
      <c r="AR337" s="23" t="s">
        <v>227</v>
      </c>
      <c r="AT337" s="23" t="s">
        <v>127</v>
      </c>
      <c r="AU337" s="23" t="s">
        <v>84</v>
      </c>
      <c r="AY337" s="23" t="s">
        <v>125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24</v>
      </c>
      <c r="BK337" s="181">
        <f>ROUND(I337*H337,2)</f>
        <v>0</v>
      </c>
      <c r="BL337" s="23" t="s">
        <v>227</v>
      </c>
      <c r="BM337" s="23" t="s">
        <v>649</v>
      </c>
    </row>
    <row r="338" spans="2:65" s="1" customFormat="1" ht="13.5">
      <c r="B338" s="40"/>
      <c r="D338" s="187" t="s">
        <v>133</v>
      </c>
      <c r="F338" s="215" t="s">
        <v>650</v>
      </c>
      <c r="I338" s="184"/>
      <c r="L338" s="40"/>
      <c r="M338" s="185"/>
      <c r="N338" s="41"/>
      <c r="O338" s="41"/>
      <c r="P338" s="41"/>
      <c r="Q338" s="41"/>
      <c r="R338" s="41"/>
      <c r="S338" s="41"/>
      <c r="T338" s="69"/>
      <c r="AT338" s="23" t="s">
        <v>133</v>
      </c>
      <c r="AU338" s="23" t="s">
        <v>84</v>
      </c>
    </row>
    <row r="339" spans="2:65" s="1" customFormat="1" ht="22.5" customHeight="1">
      <c r="B339" s="169"/>
      <c r="C339" s="170" t="s">
        <v>651</v>
      </c>
      <c r="D339" s="170" t="s">
        <v>127</v>
      </c>
      <c r="E339" s="171" t="s">
        <v>652</v>
      </c>
      <c r="F339" s="172" t="s">
        <v>653</v>
      </c>
      <c r="G339" s="173" t="s">
        <v>253</v>
      </c>
      <c r="H339" s="174">
        <v>26</v>
      </c>
      <c r="I339" s="175"/>
      <c r="J339" s="176">
        <f>ROUND(I339*H339,2)</f>
        <v>0</v>
      </c>
      <c r="K339" s="172" t="s">
        <v>131</v>
      </c>
      <c r="L339" s="40"/>
      <c r="M339" s="177" t="s">
        <v>5</v>
      </c>
      <c r="N339" s="178" t="s">
        <v>45</v>
      </c>
      <c r="O339" s="41"/>
      <c r="P339" s="179">
        <f>O339*H339</f>
        <v>0</v>
      </c>
      <c r="Q339" s="179">
        <v>2.3000000000000001E-4</v>
      </c>
      <c r="R339" s="179">
        <f>Q339*H339</f>
        <v>5.9800000000000001E-3</v>
      </c>
      <c r="S339" s="179">
        <v>0</v>
      </c>
      <c r="T339" s="180">
        <f>S339*H339</f>
        <v>0</v>
      </c>
      <c r="AR339" s="23" t="s">
        <v>227</v>
      </c>
      <c r="AT339" s="23" t="s">
        <v>127</v>
      </c>
      <c r="AU339" s="23" t="s">
        <v>84</v>
      </c>
      <c r="AY339" s="23" t="s">
        <v>125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23" t="s">
        <v>24</v>
      </c>
      <c r="BK339" s="181">
        <f>ROUND(I339*H339,2)</f>
        <v>0</v>
      </c>
      <c r="BL339" s="23" t="s">
        <v>227</v>
      </c>
      <c r="BM339" s="23" t="s">
        <v>654</v>
      </c>
    </row>
    <row r="340" spans="2:65" s="1" customFormat="1" ht="13.5">
      <c r="B340" s="40"/>
      <c r="D340" s="187" t="s">
        <v>133</v>
      </c>
      <c r="F340" s="215" t="s">
        <v>655</v>
      </c>
      <c r="I340" s="184"/>
      <c r="L340" s="40"/>
      <c r="M340" s="185"/>
      <c r="N340" s="41"/>
      <c r="O340" s="41"/>
      <c r="P340" s="41"/>
      <c r="Q340" s="41"/>
      <c r="R340" s="41"/>
      <c r="S340" s="41"/>
      <c r="T340" s="69"/>
      <c r="AT340" s="23" t="s">
        <v>133</v>
      </c>
      <c r="AU340" s="23" t="s">
        <v>84</v>
      </c>
    </row>
    <row r="341" spans="2:65" s="1" customFormat="1" ht="22.5" customHeight="1">
      <c r="B341" s="169"/>
      <c r="C341" s="170" t="s">
        <v>656</v>
      </c>
      <c r="D341" s="170" t="s">
        <v>127</v>
      </c>
      <c r="E341" s="171" t="s">
        <v>657</v>
      </c>
      <c r="F341" s="172" t="s">
        <v>658</v>
      </c>
      <c r="G341" s="173" t="s">
        <v>253</v>
      </c>
      <c r="H341" s="174">
        <v>11</v>
      </c>
      <c r="I341" s="175"/>
      <c r="J341" s="176">
        <f>ROUND(I341*H341,2)</f>
        <v>0</v>
      </c>
      <c r="K341" s="172" t="s">
        <v>131</v>
      </c>
      <c r="L341" s="40"/>
      <c r="M341" s="177" t="s">
        <v>5</v>
      </c>
      <c r="N341" s="178" t="s">
        <v>45</v>
      </c>
      <c r="O341" s="41"/>
      <c r="P341" s="179">
        <f>O341*H341</f>
        <v>0</v>
      </c>
      <c r="Q341" s="179">
        <v>3.5E-4</v>
      </c>
      <c r="R341" s="179">
        <f>Q341*H341</f>
        <v>3.8500000000000001E-3</v>
      </c>
      <c r="S341" s="179">
        <v>0</v>
      </c>
      <c r="T341" s="180">
        <f>S341*H341</f>
        <v>0</v>
      </c>
      <c r="AR341" s="23" t="s">
        <v>227</v>
      </c>
      <c r="AT341" s="23" t="s">
        <v>127</v>
      </c>
      <c r="AU341" s="23" t="s">
        <v>84</v>
      </c>
      <c r="AY341" s="23" t="s">
        <v>125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24</v>
      </c>
      <c r="BK341" s="181">
        <f>ROUND(I341*H341,2)</f>
        <v>0</v>
      </c>
      <c r="BL341" s="23" t="s">
        <v>227</v>
      </c>
      <c r="BM341" s="23" t="s">
        <v>659</v>
      </c>
    </row>
    <row r="342" spans="2:65" s="1" customFormat="1" ht="13.5">
      <c r="B342" s="40"/>
      <c r="D342" s="187" t="s">
        <v>133</v>
      </c>
      <c r="F342" s="215" t="s">
        <v>660</v>
      </c>
      <c r="I342" s="184"/>
      <c r="L342" s="40"/>
      <c r="M342" s="185"/>
      <c r="N342" s="41"/>
      <c r="O342" s="41"/>
      <c r="P342" s="41"/>
      <c r="Q342" s="41"/>
      <c r="R342" s="41"/>
      <c r="S342" s="41"/>
      <c r="T342" s="69"/>
      <c r="AT342" s="23" t="s">
        <v>133</v>
      </c>
      <c r="AU342" s="23" t="s">
        <v>84</v>
      </c>
    </row>
    <row r="343" spans="2:65" s="1" customFormat="1" ht="22.5" customHeight="1">
      <c r="B343" s="169"/>
      <c r="C343" s="170" t="s">
        <v>661</v>
      </c>
      <c r="D343" s="170" t="s">
        <v>127</v>
      </c>
      <c r="E343" s="171" t="s">
        <v>662</v>
      </c>
      <c r="F343" s="172" t="s">
        <v>663</v>
      </c>
      <c r="G343" s="173" t="s">
        <v>253</v>
      </c>
      <c r="H343" s="174">
        <v>31</v>
      </c>
      <c r="I343" s="175"/>
      <c r="J343" s="176">
        <f>ROUND(I343*H343,2)</f>
        <v>0</v>
      </c>
      <c r="K343" s="172" t="s">
        <v>131</v>
      </c>
      <c r="L343" s="40"/>
      <c r="M343" s="177" t="s">
        <v>5</v>
      </c>
      <c r="N343" s="178" t="s">
        <v>45</v>
      </c>
      <c r="O343" s="41"/>
      <c r="P343" s="179">
        <f>O343*H343</f>
        <v>0</v>
      </c>
      <c r="Q343" s="179">
        <v>5.5000000000000003E-4</v>
      </c>
      <c r="R343" s="179">
        <f>Q343*H343</f>
        <v>1.7050000000000003E-2</v>
      </c>
      <c r="S343" s="179">
        <v>0</v>
      </c>
      <c r="T343" s="180">
        <f>S343*H343</f>
        <v>0</v>
      </c>
      <c r="AR343" s="23" t="s">
        <v>227</v>
      </c>
      <c r="AT343" s="23" t="s">
        <v>127</v>
      </c>
      <c r="AU343" s="23" t="s">
        <v>84</v>
      </c>
      <c r="AY343" s="23" t="s">
        <v>125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24</v>
      </c>
      <c r="BK343" s="181">
        <f>ROUND(I343*H343,2)</f>
        <v>0</v>
      </c>
      <c r="BL343" s="23" t="s">
        <v>227</v>
      </c>
      <c r="BM343" s="23" t="s">
        <v>664</v>
      </c>
    </row>
    <row r="344" spans="2:65" s="1" customFormat="1" ht="13.5">
      <c r="B344" s="40"/>
      <c r="D344" s="187" t="s">
        <v>133</v>
      </c>
      <c r="F344" s="215" t="s">
        <v>665</v>
      </c>
      <c r="I344" s="184"/>
      <c r="L344" s="40"/>
      <c r="M344" s="185"/>
      <c r="N344" s="41"/>
      <c r="O344" s="41"/>
      <c r="P344" s="41"/>
      <c r="Q344" s="41"/>
      <c r="R344" s="41"/>
      <c r="S344" s="41"/>
      <c r="T344" s="69"/>
      <c r="AT344" s="23" t="s">
        <v>133</v>
      </c>
      <c r="AU344" s="23" t="s">
        <v>84</v>
      </c>
    </row>
    <row r="345" spans="2:65" s="1" customFormat="1" ht="22.5" customHeight="1">
      <c r="B345" s="169"/>
      <c r="C345" s="170" t="s">
        <v>666</v>
      </c>
      <c r="D345" s="170" t="s">
        <v>127</v>
      </c>
      <c r="E345" s="171" t="s">
        <v>667</v>
      </c>
      <c r="F345" s="172" t="s">
        <v>668</v>
      </c>
      <c r="G345" s="173" t="s">
        <v>253</v>
      </c>
      <c r="H345" s="174">
        <v>4</v>
      </c>
      <c r="I345" s="175"/>
      <c r="J345" s="176">
        <f>ROUND(I345*H345,2)</f>
        <v>0</v>
      </c>
      <c r="K345" s="172" t="s">
        <v>131</v>
      </c>
      <c r="L345" s="40"/>
      <c r="M345" s="177" t="s">
        <v>5</v>
      </c>
      <c r="N345" s="178" t="s">
        <v>45</v>
      </c>
      <c r="O345" s="41"/>
      <c r="P345" s="179">
        <f>O345*H345</f>
        <v>0</v>
      </c>
      <c r="Q345" s="179">
        <v>7.6000000000000004E-4</v>
      </c>
      <c r="R345" s="179">
        <f>Q345*H345</f>
        <v>3.0400000000000002E-3</v>
      </c>
      <c r="S345" s="179">
        <v>0</v>
      </c>
      <c r="T345" s="180">
        <f>S345*H345</f>
        <v>0</v>
      </c>
      <c r="AR345" s="23" t="s">
        <v>227</v>
      </c>
      <c r="AT345" s="23" t="s">
        <v>127</v>
      </c>
      <c r="AU345" s="23" t="s">
        <v>84</v>
      </c>
      <c r="AY345" s="23" t="s">
        <v>125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24</v>
      </c>
      <c r="BK345" s="181">
        <f>ROUND(I345*H345,2)</f>
        <v>0</v>
      </c>
      <c r="BL345" s="23" t="s">
        <v>227</v>
      </c>
      <c r="BM345" s="23" t="s">
        <v>669</v>
      </c>
    </row>
    <row r="346" spans="2:65" s="1" customFormat="1" ht="13.5">
      <c r="B346" s="40"/>
      <c r="D346" s="187" t="s">
        <v>133</v>
      </c>
      <c r="F346" s="215" t="s">
        <v>670</v>
      </c>
      <c r="I346" s="184"/>
      <c r="L346" s="40"/>
      <c r="M346" s="185"/>
      <c r="N346" s="41"/>
      <c r="O346" s="41"/>
      <c r="P346" s="41"/>
      <c r="Q346" s="41"/>
      <c r="R346" s="41"/>
      <c r="S346" s="41"/>
      <c r="T346" s="69"/>
      <c r="AT346" s="23" t="s">
        <v>133</v>
      </c>
      <c r="AU346" s="23" t="s">
        <v>84</v>
      </c>
    </row>
    <row r="347" spans="2:65" s="1" customFormat="1" ht="22.5" customHeight="1">
      <c r="B347" s="169"/>
      <c r="C347" s="170" t="s">
        <v>671</v>
      </c>
      <c r="D347" s="170" t="s">
        <v>127</v>
      </c>
      <c r="E347" s="171" t="s">
        <v>672</v>
      </c>
      <c r="F347" s="172" t="s">
        <v>673</v>
      </c>
      <c r="G347" s="173" t="s">
        <v>253</v>
      </c>
      <c r="H347" s="174">
        <v>6</v>
      </c>
      <c r="I347" s="175"/>
      <c r="J347" s="176">
        <f>ROUND(I347*H347,2)</f>
        <v>0</v>
      </c>
      <c r="K347" s="172" t="s">
        <v>131</v>
      </c>
      <c r="L347" s="40"/>
      <c r="M347" s="177" t="s">
        <v>5</v>
      </c>
      <c r="N347" s="178" t="s">
        <v>45</v>
      </c>
      <c r="O347" s="41"/>
      <c r="P347" s="179">
        <f>O347*H347</f>
        <v>0</v>
      </c>
      <c r="Q347" s="179">
        <v>1.1900000000000001E-3</v>
      </c>
      <c r="R347" s="179">
        <f>Q347*H347</f>
        <v>7.1400000000000005E-3</v>
      </c>
      <c r="S347" s="179">
        <v>0</v>
      </c>
      <c r="T347" s="180">
        <f>S347*H347</f>
        <v>0</v>
      </c>
      <c r="AR347" s="23" t="s">
        <v>227</v>
      </c>
      <c r="AT347" s="23" t="s">
        <v>127</v>
      </c>
      <c r="AU347" s="23" t="s">
        <v>84</v>
      </c>
      <c r="AY347" s="23" t="s">
        <v>125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24</v>
      </c>
      <c r="BK347" s="181">
        <f>ROUND(I347*H347,2)</f>
        <v>0</v>
      </c>
      <c r="BL347" s="23" t="s">
        <v>227</v>
      </c>
      <c r="BM347" s="23" t="s">
        <v>674</v>
      </c>
    </row>
    <row r="348" spans="2:65" s="1" customFormat="1" ht="13.5">
      <c r="B348" s="40"/>
      <c r="D348" s="187" t="s">
        <v>133</v>
      </c>
      <c r="F348" s="215" t="s">
        <v>675</v>
      </c>
      <c r="I348" s="184"/>
      <c r="L348" s="40"/>
      <c r="M348" s="185"/>
      <c r="N348" s="41"/>
      <c r="O348" s="41"/>
      <c r="P348" s="41"/>
      <c r="Q348" s="41"/>
      <c r="R348" s="41"/>
      <c r="S348" s="41"/>
      <c r="T348" s="69"/>
      <c r="AT348" s="23" t="s">
        <v>133</v>
      </c>
      <c r="AU348" s="23" t="s">
        <v>84</v>
      </c>
    </row>
    <row r="349" spans="2:65" s="1" customFormat="1" ht="22.5" customHeight="1">
      <c r="B349" s="169"/>
      <c r="C349" s="170" t="s">
        <v>676</v>
      </c>
      <c r="D349" s="170" t="s">
        <v>127</v>
      </c>
      <c r="E349" s="171" t="s">
        <v>677</v>
      </c>
      <c r="F349" s="172" t="s">
        <v>678</v>
      </c>
      <c r="G349" s="173" t="s">
        <v>253</v>
      </c>
      <c r="H349" s="174">
        <v>22</v>
      </c>
      <c r="I349" s="175"/>
      <c r="J349" s="176">
        <f>ROUND(I349*H349,2)</f>
        <v>0</v>
      </c>
      <c r="K349" s="172" t="s">
        <v>131</v>
      </c>
      <c r="L349" s="40"/>
      <c r="M349" s="177" t="s">
        <v>5</v>
      </c>
      <c r="N349" s="178" t="s">
        <v>45</v>
      </c>
      <c r="O349" s="41"/>
      <c r="P349" s="179">
        <f>O349*H349</f>
        <v>0</v>
      </c>
      <c r="Q349" s="179">
        <v>1.8600000000000001E-3</v>
      </c>
      <c r="R349" s="179">
        <f>Q349*H349</f>
        <v>4.0920000000000005E-2</v>
      </c>
      <c r="S349" s="179">
        <v>0</v>
      </c>
      <c r="T349" s="180">
        <f>S349*H349</f>
        <v>0</v>
      </c>
      <c r="AR349" s="23" t="s">
        <v>227</v>
      </c>
      <c r="AT349" s="23" t="s">
        <v>127</v>
      </c>
      <c r="AU349" s="23" t="s">
        <v>84</v>
      </c>
      <c r="AY349" s="23" t="s">
        <v>125</v>
      </c>
      <c r="BE349" s="181">
        <f>IF(N349="základní",J349,0)</f>
        <v>0</v>
      </c>
      <c r="BF349" s="181">
        <f>IF(N349="snížená",J349,0)</f>
        <v>0</v>
      </c>
      <c r="BG349" s="181">
        <f>IF(N349="zákl. přenesená",J349,0)</f>
        <v>0</v>
      </c>
      <c r="BH349" s="181">
        <f>IF(N349="sníž. přenesená",J349,0)</f>
        <v>0</v>
      </c>
      <c r="BI349" s="181">
        <f>IF(N349="nulová",J349,0)</f>
        <v>0</v>
      </c>
      <c r="BJ349" s="23" t="s">
        <v>24</v>
      </c>
      <c r="BK349" s="181">
        <f>ROUND(I349*H349,2)</f>
        <v>0</v>
      </c>
      <c r="BL349" s="23" t="s">
        <v>227</v>
      </c>
      <c r="BM349" s="23" t="s">
        <v>679</v>
      </c>
    </row>
    <row r="350" spans="2:65" s="1" customFormat="1" ht="13.5">
      <c r="B350" s="40"/>
      <c r="D350" s="187" t="s">
        <v>133</v>
      </c>
      <c r="F350" s="215" t="s">
        <v>680</v>
      </c>
      <c r="I350" s="184"/>
      <c r="L350" s="40"/>
      <c r="M350" s="185"/>
      <c r="N350" s="41"/>
      <c r="O350" s="41"/>
      <c r="P350" s="41"/>
      <c r="Q350" s="41"/>
      <c r="R350" s="41"/>
      <c r="S350" s="41"/>
      <c r="T350" s="69"/>
      <c r="AT350" s="23" t="s">
        <v>133</v>
      </c>
      <c r="AU350" s="23" t="s">
        <v>84</v>
      </c>
    </row>
    <row r="351" spans="2:65" s="1" customFormat="1" ht="22.5" customHeight="1">
      <c r="B351" s="169"/>
      <c r="C351" s="170" t="s">
        <v>681</v>
      </c>
      <c r="D351" s="170" t="s">
        <v>127</v>
      </c>
      <c r="E351" s="171" t="s">
        <v>682</v>
      </c>
      <c r="F351" s="172" t="s">
        <v>683</v>
      </c>
      <c r="G351" s="173" t="s">
        <v>253</v>
      </c>
      <c r="H351" s="174">
        <v>2</v>
      </c>
      <c r="I351" s="175"/>
      <c r="J351" s="176">
        <f>ROUND(I351*H351,2)</f>
        <v>0</v>
      </c>
      <c r="K351" s="172" t="s">
        <v>131</v>
      </c>
      <c r="L351" s="40"/>
      <c r="M351" s="177" t="s">
        <v>5</v>
      </c>
      <c r="N351" s="178" t="s">
        <v>45</v>
      </c>
      <c r="O351" s="41"/>
      <c r="P351" s="179">
        <f>O351*H351</f>
        <v>0</v>
      </c>
      <c r="Q351" s="179">
        <v>4.2199999999999998E-3</v>
      </c>
      <c r="R351" s="179">
        <f>Q351*H351</f>
        <v>8.4399999999999996E-3</v>
      </c>
      <c r="S351" s="179">
        <v>0</v>
      </c>
      <c r="T351" s="180">
        <f>S351*H351</f>
        <v>0</v>
      </c>
      <c r="AR351" s="23" t="s">
        <v>227</v>
      </c>
      <c r="AT351" s="23" t="s">
        <v>127</v>
      </c>
      <c r="AU351" s="23" t="s">
        <v>84</v>
      </c>
      <c r="AY351" s="23" t="s">
        <v>125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24</v>
      </c>
      <c r="BK351" s="181">
        <f>ROUND(I351*H351,2)</f>
        <v>0</v>
      </c>
      <c r="BL351" s="23" t="s">
        <v>227</v>
      </c>
      <c r="BM351" s="23" t="s">
        <v>684</v>
      </c>
    </row>
    <row r="352" spans="2:65" s="1" customFormat="1" ht="13.5">
      <c r="B352" s="40"/>
      <c r="D352" s="187" t="s">
        <v>133</v>
      </c>
      <c r="F352" s="215" t="s">
        <v>685</v>
      </c>
      <c r="I352" s="184"/>
      <c r="L352" s="40"/>
      <c r="M352" s="185"/>
      <c r="N352" s="41"/>
      <c r="O352" s="41"/>
      <c r="P352" s="41"/>
      <c r="Q352" s="41"/>
      <c r="R352" s="41"/>
      <c r="S352" s="41"/>
      <c r="T352" s="69"/>
      <c r="AT352" s="23" t="s">
        <v>133</v>
      </c>
      <c r="AU352" s="23" t="s">
        <v>84</v>
      </c>
    </row>
    <row r="353" spans="2:65" s="1" customFormat="1" ht="22.5" customHeight="1">
      <c r="B353" s="169"/>
      <c r="C353" s="170" t="s">
        <v>686</v>
      </c>
      <c r="D353" s="170" t="s">
        <v>127</v>
      </c>
      <c r="E353" s="171" t="s">
        <v>687</v>
      </c>
      <c r="F353" s="172" t="s">
        <v>688</v>
      </c>
      <c r="G353" s="173" t="s">
        <v>253</v>
      </c>
      <c r="H353" s="174">
        <v>15</v>
      </c>
      <c r="I353" s="175"/>
      <c r="J353" s="176">
        <f>ROUND(I353*H353,2)</f>
        <v>0</v>
      </c>
      <c r="K353" s="172" t="s">
        <v>131</v>
      </c>
      <c r="L353" s="40"/>
      <c r="M353" s="177" t="s">
        <v>5</v>
      </c>
      <c r="N353" s="178" t="s">
        <v>45</v>
      </c>
      <c r="O353" s="41"/>
      <c r="P353" s="179">
        <f>O353*H353</f>
        <v>0</v>
      </c>
      <c r="Q353" s="179">
        <v>5.6600000000000001E-3</v>
      </c>
      <c r="R353" s="179">
        <f>Q353*H353</f>
        <v>8.4900000000000003E-2</v>
      </c>
      <c r="S353" s="179">
        <v>0</v>
      </c>
      <c r="T353" s="180">
        <f>S353*H353</f>
        <v>0</v>
      </c>
      <c r="AR353" s="23" t="s">
        <v>227</v>
      </c>
      <c r="AT353" s="23" t="s">
        <v>127</v>
      </c>
      <c r="AU353" s="23" t="s">
        <v>84</v>
      </c>
      <c r="AY353" s="23" t="s">
        <v>125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24</v>
      </c>
      <c r="BK353" s="181">
        <f>ROUND(I353*H353,2)</f>
        <v>0</v>
      </c>
      <c r="BL353" s="23" t="s">
        <v>227</v>
      </c>
      <c r="BM353" s="23" t="s">
        <v>689</v>
      </c>
    </row>
    <row r="354" spans="2:65" s="1" customFormat="1" ht="13.5">
      <c r="B354" s="40"/>
      <c r="D354" s="187" t="s">
        <v>133</v>
      </c>
      <c r="F354" s="215" t="s">
        <v>690</v>
      </c>
      <c r="I354" s="184"/>
      <c r="L354" s="40"/>
      <c r="M354" s="185"/>
      <c r="N354" s="41"/>
      <c r="O354" s="41"/>
      <c r="P354" s="41"/>
      <c r="Q354" s="41"/>
      <c r="R354" s="41"/>
      <c r="S354" s="41"/>
      <c r="T354" s="69"/>
      <c r="AT354" s="23" t="s">
        <v>133</v>
      </c>
      <c r="AU354" s="23" t="s">
        <v>84</v>
      </c>
    </row>
    <row r="355" spans="2:65" s="1" customFormat="1" ht="22.5" customHeight="1">
      <c r="B355" s="169"/>
      <c r="C355" s="170" t="s">
        <v>691</v>
      </c>
      <c r="D355" s="170" t="s">
        <v>127</v>
      </c>
      <c r="E355" s="171" t="s">
        <v>692</v>
      </c>
      <c r="F355" s="172" t="s">
        <v>693</v>
      </c>
      <c r="G355" s="173" t="s">
        <v>253</v>
      </c>
      <c r="H355" s="174">
        <v>6</v>
      </c>
      <c r="I355" s="175"/>
      <c r="J355" s="176">
        <f>ROUND(I355*H355,2)</f>
        <v>0</v>
      </c>
      <c r="K355" s="172" t="s">
        <v>131</v>
      </c>
      <c r="L355" s="40"/>
      <c r="M355" s="177" t="s">
        <v>5</v>
      </c>
      <c r="N355" s="178" t="s">
        <v>45</v>
      </c>
      <c r="O355" s="41"/>
      <c r="P355" s="179">
        <f>O355*H355</f>
        <v>0</v>
      </c>
      <c r="Q355" s="179">
        <v>1.1769999999999999E-2</v>
      </c>
      <c r="R355" s="179">
        <f>Q355*H355</f>
        <v>7.0619999999999988E-2</v>
      </c>
      <c r="S355" s="179">
        <v>0</v>
      </c>
      <c r="T355" s="180">
        <f>S355*H355</f>
        <v>0</v>
      </c>
      <c r="AR355" s="23" t="s">
        <v>227</v>
      </c>
      <c r="AT355" s="23" t="s">
        <v>127</v>
      </c>
      <c r="AU355" s="23" t="s">
        <v>84</v>
      </c>
      <c r="AY355" s="23" t="s">
        <v>125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24</v>
      </c>
      <c r="BK355" s="181">
        <f>ROUND(I355*H355,2)</f>
        <v>0</v>
      </c>
      <c r="BL355" s="23" t="s">
        <v>227</v>
      </c>
      <c r="BM355" s="23" t="s">
        <v>694</v>
      </c>
    </row>
    <row r="356" spans="2:65" s="1" customFormat="1" ht="13.5">
      <c r="B356" s="40"/>
      <c r="D356" s="187" t="s">
        <v>133</v>
      </c>
      <c r="F356" s="215" t="s">
        <v>695</v>
      </c>
      <c r="I356" s="184"/>
      <c r="L356" s="40"/>
      <c r="M356" s="185"/>
      <c r="N356" s="41"/>
      <c r="O356" s="41"/>
      <c r="P356" s="41"/>
      <c r="Q356" s="41"/>
      <c r="R356" s="41"/>
      <c r="S356" s="41"/>
      <c r="T356" s="69"/>
      <c r="AT356" s="23" t="s">
        <v>133</v>
      </c>
      <c r="AU356" s="23" t="s">
        <v>84</v>
      </c>
    </row>
    <row r="357" spans="2:65" s="1" customFormat="1" ht="22.5" customHeight="1">
      <c r="B357" s="169"/>
      <c r="C357" s="170" t="s">
        <v>696</v>
      </c>
      <c r="D357" s="170" t="s">
        <v>127</v>
      </c>
      <c r="E357" s="171" t="s">
        <v>697</v>
      </c>
      <c r="F357" s="172" t="s">
        <v>698</v>
      </c>
      <c r="G357" s="173" t="s">
        <v>253</v>
      </c>
      <c r="H357" s="174">
        <v>6</v>
      </c>
      <c r="I357" s="175"/>
      <c r="J357" s="176">
        <f>ROUND(I357*H357,2)</f>
        <v>0</v>
      </c>
      <c r="K357" s="172" t="s">
        <v>131</v>
      </c>
      <c r="L357" s="40"/>
      <c r="M357" s="177" t="s">
        <v>5</v>
      </c>
      <c r="N357" s="178" t="s">
        <v>45</v>
      </c>
      <c r="O357" s="41"/>
      <c r="P357" s="179">
        <f>O357*H357</f>
        <v>0</v>
      </c>
      <c r="Q357" s="179">
        <v>2.0000000000000002E-5</v>
      </c>
      <c r="R357" s="179">
        <f>Q357*H357</f>
        <v>1.2000000000000002E-4</v>
      </c>
      <c r="S357" s="179">
        <v>0</v>
      </c>
      <c r="T357" s="180">
        <f>S357*H357</f>
        <v>0</v>
      </c>
      <c r="AR357" s="23" t="s">
        <v>227</v>
      </c>
      <c r="AT357" s="23" t="s">
        <v>127</v>
      </c>
      <c r="AU357" s="23" t="s">
        <v>84</v>
      </c>
      <c r="AY357" s="23" t="s">
        <v>125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23" t="s">
        <v>24</v>
      </c>
      <c r="BK357" s="181">
        <f>ROUND(I357*H357,2)</f>
        <v>0</v>
      </c>
      <c r="BL357" s="23" t="s">
        <v>227</v>
      </c>
      <c r="BM357" s="23" t="s">
        <v>699</v>
      </c>
    </row>
    <row r="358" spans="2:65" s="1" customFormat="1" ht="13.5">
      <c r="B358" s="40"/>
      <c r="D358" s="187" t="s">
        <v>133</v>
      </c>
      <c r="F358" s="215" t="s">
        <v>700</v>
      </c>
      <c r="I358" s="184"/>
      <c r="L358" s="40"/>
      <c r="M358" s="185"/>
      <c r="N358" s="41"/>
      <c r="O358" s="41"/>
      <c r="P358" s="41"/>
      <c r="Q358" s="41"/>
      <c r="R358" s="41"/>
      <c r="S358" s="41"/>
      <c r="T358" s="69"/>
      <c r="AT358" s="23" t="s">
        <v>133</v>
      </c>
      <c r="AU358" s="23" t="s">
        <v>84</v>
      </c>
    </row>
    <row r="359" spans="2:65" s="1" customFormat="1" ht="22.5" customHeight="1">
      <c r="B359" s="169"/>
      <c r="C359" s="216" t="s">
        <v>701</v>
      </c>
      <c r="D359" s="216" t="s">
        <v>198</v>
      </c>
      <c r="E359" s="217" t="s">
        <v>702</v>
      </c>
      <c r="F359" s="218" t="s">
        <v>703</v>
      </c>
      <c r="G359" s="219" t="s">
        <v>253</v>
      </c>
      <c r="H359" s="220">
        <v>6</v>
      </c>
      <c r="I359" s="221"/>
      <c r="J359" s="222">
        <f>ROUND(I359*H359,2)</f>
        <v>0</v>
      </c>
      <c r="K359" s="218" t="s">
        <v>5</v>
      </c>
      <c r="L359" s="223"/>
      <c r="M359" s="224" t="s">
        <v>5</v>
      </c>
      <c r="N359" s="225" t="s">
        <v>45</v>
      </c>
      <c r="O359" s="41"/>
      <c r="P359" s="179">
        <f>O359*H359</f>
        <v>0</v>
      </c>
      <c r="Q359" s="179">
        <v>1.6000000000000001E-4</v>
      </c>
      <c r="R359" s="179">
        <f>Q359*H359</f>
        <v>9.6000000000000013E-4</v>
      </c>
      <c r="S359" s="179">
        <v>0</v>
      </c>
      <c r="T359" s="180">
        <f>S359*H359</f>
        <v>0</v>
      </c>
      <c r="AR359" s="23" t="s">
        <v>311</v>
      </c>
      <c r="AT359" s="23" t="s">
        <v>198</v>
      </c>
      <c r="AU359" s="23" t="s">
        <v>84</v>
      </c>
      <c r="AY359" s="23" t="s">
        <v>125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24</v>
      </c>
      <c r="BK359" s="181">
        <f>ROUND(I359*H359,2)</f>
        <v>0</v>
      </c>
      <c r="BL359" s="23" t="s">
        <v>227</v>
      </c>
      <c r="BM359" s="23" t="s">
        <v>704</v>
      </c>
    </row>
    <row r="360" spans="2:65" s="1" customFormat="1" ht="13.5">
      <c r="B360" s="40"/>
      <c r="D360" s="187" t="s">
        <v>133</v>
      </c>
      <c r="F360" s="215" t="s">
        <v>703</v>
      </c>
      <c r="I360" s="184"/>
      <c r="L360" s="40"/>
      <c r="M360" s="185"/>
      <c r="N360" s="41"/>
      <c r="O360" s="41"/>
      <c r="P360" s="41"/>
      <c r="Q360" s="41"/>
      <c r="R360" s="41"/>
      <c r="S360" s="41"/>
      <c r="T360" s="69"/>
      <c r="AT360" s="23" t="s">
        <v>133</v>
      </c>
      <c r="AU360" s="23" t="s">
        <v>84</v>
      </c>
    </row>
    <row r="361" spans="2:65" s="1" customFormat="1" ht="22.5" customHeight="1">
      <c r="B361" s="169"/>
      <c r="C361" s="170" t="s">
        <v>705</v>
      </c>
      <c r="D361" s="170" t="s">
        <v>127</v>
      </c>
      <c r="E361" s="171" t="s">
        <v>706</v>
      </c>
      <c r="F361" s="172" t="s">
        <v>707</v>
      </c>
      <c r="G361" s="173" t="s">
        <v>253</v>
      </c>
      <c r="H361" s="174">
        <v>1</v>
      </c>
      <c r="I361" s="175"/>
      <c r="J361" s="176">
        <f>ROUND(I361*H361,2)</f>
        <v>0</v>
      </c>
      <c r="K361" s="172" t="s">
        <v>131</v>
      </c>
      <c r="L361" s="40"/>
      <c r="M361" s="177" t="s">
        <v>5</v>
      </c>
      <c r="N361" s="178" t="s">
        <v>45</v>
      </c>
      <c r="O361" s="41"/>
      <c r="P361" s="179">
        <f>O361*H361</f>
        <v>0</v>
      </c>
      <c r="Q361" s="179">
        <v>2.0000000000000002E-5</v>
      </c>
      <c r="R361" s="179">
        <f>Q361*H361</f>
        <v>2.0000000000000002E-5</v>
      </c>
      <c r="S361" s="179">
        <v>0</v>
      </c>
      <c r="T361" s="180">
        <f>S361*H361</f>
        <v>0</v>
      </c>
      <c r="AR361" s="23" t="s">
        <v>227</v>
      </c>
      <c r="AT361" s="23" t="s">
        <v>127</v>
      </c>
      <c r="AU361" s="23" t="s">
        <v>84</v>
      </c>
      <c r="AY361" s="23" t="s">
        <v>125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24</v>
      </c>
      <c r="BK361" s="181">
        <f>ROUND(I361*H361,2)</f>
        <v>0</v>
      </c>
      <c r="BL361" s="23" t="s">
        <v>227</v>
      </c>
      <c r="BM361" s="23" t="s">
        <v>708</v>
      </c>
    </row>
    <row r="362" spans="2:65" s="1" customFormat="1" ht="13.5">
      <c r="B362" s="40"/>
      <c r="D362" s="187" t="s">
        <v>133</v>
      </c>
      <c r="F362" s="215" t="s">
        <v>709</v>
      </c>
      <c r="I362" s="184"/>
      <c r="L362" s="40"/>
      <c r="M362" s="185"/>
      <c r="N362" s="41"/>
      <c r="O362" s="41"/>
      <c r="P362" s="41"/>
      <c r="Q362" s="41"/>
      <c r="R362" s="41"/>
      <c r="S362" s="41"/>
      <c r="T362" s="69"/>
      <c r="AT362" s="23" t="s">
        <v>133</v>
      </c>
      <c r="AU362" s="23" t="s">
        <v>84</v>
      </c>
    </row>
    <row r="363" spans="2:65" s="1" customFormat="1" ht="22.5" customHeight="1">
      <c r="B363" s="169"/>
      <c r="C363" s="216" t="s">
        <v>710</v>
      </c>
      <c r="D363" s="216" t="s">
        <v>198</v>
      </c>
      <c r="E363" s="217" t="s">
        <v>711</v>
      </c>
      <c r="F363" s="218" t="s">
        <v>712</v>
      </c>
      <c r="G363" s="219" t="s">
        <v>253</v>
      </c>
      <c r="H363" s="220">
        <v>1</v>
      </c>
      <c r="I363" s="221"/>
      <c r="J363" s="222">
        <f>ROUND(I363*H363,2)</f>
        <v>0</v>
      </c>
      <c r="K363" s="218" t="s">
        <v>5</v>
      </c>
      <c r="L363" s="223"/>
      <c r="M363" s="224" t="s">
        <v>5</v>
      </c>
      <c r="N363" s="225" t="s">
        <v>45</v>
      </c>
      <c r="O363" s="41"/>
      <c r="P363" s="179">
        <f>O363*H363</f>
        <v>0</v>
      </c>
      <c r="Q363" s="179">
        <v>1.6000000000000001E-4</v>
      </c>
      <c r="R363" s="179">
        <f>Q363*H363</f>
        <v>1.6000000000000001E-4</v>
      </c>
      <c r="S363" s="179">
        <v>0</v>
      </c>
      <c r="T363" s="180">
        <f>S363*H363</f>
        <v>0</v>
      </c>
      <c r="AR363" s="23" t="s">
        <v>311</v>
      </c>
      <c r="AT363" s="23" t="s">
        <v>198</v>
      </c>
      <c r="AU363" s="23" t="s">
        <v>84</v>
      </c>
      <c r="AY363" s="23" t="s">
        <v>125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24</v>
      </c>
      <c r="BK363" s="181">
        <f>ROUND(I363*H363,2)</f>
        <v>0</v>
      </c>
      <c r="BL363" s="23" t="s">
        <v>227</v>
      </c>
      <c r="BM363" s="23" t="s">
        <v>713</v>
      </c>
    </row>
    <row r="364" spans="2:65" s="1" customFormat="1" ht="13.5">
      <c r="B364" s="40"/>
      <c r="D364" s="187" t="s">
        <v>133</v>
      </c>
      <c r="F364" s="215" t="s">
        <v>712</v>
      </c>
      <c r="I364" s="184"/>
      <c r="L364" s="40"/>
      <c r="M364" s="185"/>
      <c r="N364" s="41"/>
      <c r="O364" s="41"/>
      <c r="P364" s="41"/>
      <c r="Q364" s="41"/>
      <c r="R364" s="41"/>
      <c r="S364" s="41"/>
      <c r="T364" s="69"/>
      <c r="AT364" s="23" t="s">
        <v>133</v>
      </c>
      <c r="AU364" s="23" t="s">
        <v>84</v>
      </c>
    </row>
    <row r="365" spans="2:65" s="1" customFormat="1" ht="22.5" customHeight="1">
      <c r="B365" s="169"/>
      <c r="C365" s="170" t="s">
        <v>714</v>
      </c>
      <c r="D365" s="170" t="s">
        <v>127</v>
      </c>
      <c r="E365" s="171" t="s">
        <v>715</v>
      </c>
      <c r="F365" s="172" t="s">
        <v>716</v>
      </c>
      <c r="G365" s="173" t="s">
        <v>253</v>
      </c>
      <c r="H365" s="174">
        <v>1</v>
      </c>
      <c r="I365" s="175"/>
      <c r="J365" s="176">
        <f>ROUND(I365*H365,2)</f>
        <v>0</v>
      </c>
      <c r="K365" s="172" t="s">
        <v>131</v>
      </c>
      <c r="L365" s="40"/>
      <c r="M365" s="177" t="s">
        <v>5</v>
      </c>
      <c r="N365" s="178" t="s">
        <v>45</v>
      </c>
      <c r="O365" s="41"/>
      <c r="P365" s="179">
        <f>O365*H365</f>
        <v>0</v>
      </c>
      <c r="Q365" s="179">
        <v>2.0000000000000002E-5</v>
      </c>
      <c r="R365" s="179">
        <f>Q365*H365</f>
        <v>2.0000000000000002E-5</v>
      </c>
      <c r="S365" s="179">
        <v>0</v>
      </c>
      <c r="T365" s="180">
        <f>S365*H365</f>
        <v>0</v>
      </c>
      <c r="AR365" s="23" t="s">
        <v>227</v>
      </c>
      <c r="AT365" s="23" t="s">
        <v>127</v>
      </c>
      <c r="AU365" s="23" t="s">
        <v>84</v>
      </c>
      <c r="AY365" s="23" t="s">
        <v>125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24</v>
      </c>
      <c r="BK365" s="181">
        <f>ROUND(I365*H365,2)</f>
        <v>0</v>
      </c>
      <c r="BL365" s="23" t="s">
        <v>227</v>
      </c>
      <c r="BM365" s="23" t="s">
        <v>717</v>
      </c>
    </row>
    <row r="366" spans="2:65" s="1" customFormat="1" ht="13.5">
      <c r="B366" s="40"/>
      <c r="D366" s="187" t="s">
        <v>133</v>
      </c>
      <c r="F366" s="215" t="s">
        <v>718</v>
      </c>
      <c r="I366" s="184"/>
      <c r="L366" s="40"/>
      <c r="M366" s="185"/>
      <c r="N366" s="41"/>
      <c r="O366" s="41"/>
      <c r="P366" s="41"/>
      <c r="Q366" s="41"/>
      <c r="R366" s="41"/>
      <c r="S366" s="41"/>
      <c r="T366" s="69"/>
      <c r="AT366" s="23" t="s">
        <v>133</v>
      </c>
      <c r="AU366" s="23" t="s">
        <v>84</v>
      </c>
    </row>
    <row r="367" spans="2:65" s="1" customFormat="1" ht="22.5" customHeight="1">
      <c r="B367" s="169"/>
      <c r="C367" s="216" t="s">
        <v>719</v>
      </c>
      <c r="D367" s="216" t="s">
        <v>198</v>
      </c>
      <c r="E367" s="217" t="s">
        <v>720</v>
      </c>
      <c r="F367" s="218" t="s">
        <v>721</v>
      </c>
      <c r="G367" s="219" t="s">
        <v>253</v>
      </c>
      <c r="H367" s="220">
        <v>1</v>
      </c>
      <c r="I367" s="221"/>
      <c r="J367" s="222">
        <f>ROUND(I367*H367,2)</f>
        <v>0</v>
      </c>
      <c r="K367" s="218" t="s">
        <v>5</v>
      </c>
      <c r="L367" s="223"/>
      <c r="M367" s="224" t="s">
        <v>5</v>
      </c>
      <c r="N367" s="225" t="s">
        <v>45</v>
      </c>
      <c r="O367" s="41"/>
      <c r="P367" s="179">
        <f>O367*H367</f>
        <v>0</v>
      </c>
      <c r="Q367" s="179">
        <v>1.6000000000000001E-4</v>
      </c>
      <c r="R367" s="179">
        <f>Q367*H367</f>
        <v>1.6000000000000001E-4</v>
      </c>
      <c r="S367" s="179">
        <v>0</v>
      </c>
      <c r="T367" s="180">
        <f>S367*H367</f>
        <v>0</v>
      </c>
      <c r="AR367" s="23" t="s">
        <v>311</v>
      </c>
      <c r="AT367" s="23" t="s">
        <v>198</v>
      </c>
      <c r="AU367" s="23" t="s">
        <v>84</v>
      </c>
      <c r="AY367" s="23" t="s">
        <v>125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23" t="s">
        <v>24</v>
      </c>
      <c r="BK367" s="181">
        <f>ROUND(I367*H367,2)</f>
        <v>0</v>
      </c>
      <c r="BL367" s="23" t="s">
        <v>227</v>
      </c>
      <c r="BM367" s="23" t="s">
        <v>722</v>
      </c>
    </row>
    <row r="368" spans="2:65" s="1" customFormat="1" ht="13.5">
      <c r="B368" s="40"/>
      <c r="D368" s="187" t="s">
        <v>133</v>
      </c>
      <c r="F368" s="215" t="s">
        <v>721</v>
      </c>
      <c r="I368" s="184"/>
      <c r="L368" s="40"/>
      <c r="M368" s="185"/>
      <c r="N368" s="41"/>
      <c r="O368" s="41"/>
      <c r="P368" s="41"/>
      <c r="Q368" s="41"/>
      <c r="R368" s="41"/>
      <c r="S368" s="41"/>
      <c r="T368" s="69"/>
      <c r="AT368" s="23" t="s">
        <v>133</v>
      </c>
      <c r="AU368" s="23" t="s">
        <v>84</v>
      </c>
    </row>
    <row r="369" spans="2:65" s="1" customFormat="1" ht="22.5" customHeight="1">
      <c r="B369" s="169"/>
      <c r="C369" s="170" t="s">
        <v>723</v>
      </c>
      <c r="D369" s="170" t="s">
        <v>127</v>
      </c>
      <c r="E369" s="171" t="s">
        <v>724</v>
      </c>
      <c r="F369" s="172" t="s">
        <v>725</v>
      </c>
      <c r="G369" s="173" t="s">
        <v>541</v>
      </c>
      <c r="H369" s="174">
        <v>3</v>
      </c>
      <c r="I369" s="175"/>
      <c r="J369" s="176">
        <f>ROUND(I369*H369,2)</f>
        <v>0</v>
      </c>
      <c r="K369" s="172" t="s">
        <v>5</v>
      </c>
      <c r="L369" s="40"/>
      <c r="M369" s="177" t="s">
        <v>5</v>
      </c>
      <c r="N369" s="178" t="s">
        <v>45</v>
      </c>
      <c r="O369" s="41"/>
      <c r="P369" s="179">
        <f>O369*H369</f>
        <v>0</v>
      </c>
      <c r="Q369" s="179">
        <v>1.248E-2</v>
      </c>
      <c r="R369" s="179">
        <f>Q369*H369</f>
        <v>3.7440000000000001E-2</v>
      </c>
      <c r="S369" s="179">
        <v>0</v>
      </c>
      <c r="T369" s="180">
        <f>S369*H369</f>
        <v>0</v>
      </c>
      <c r="AR369" s="23" t="s">
        <v>227</v>
      </c>
      <c r="AT369" s="23" t="s">
        <v>127</v>
      </c>
      <c r="AU369" s="23" t="s">
        <v>84</v>
      </c>
      <c r="AY369" s="23" t="s">
        <v>125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24</v>
      </c>
      <c r="BK369" s="181">
        <f>ROUND(I369*H369,2)</f>
        <v>0</v>
      </c>
      <c r="BL369" s="23" t="s">
        <v>227</v>
      </c>
      <c r="BM369" s="23" t="s">
        <v>726</v>
      </c>
    </row>
    <row r="370" spans="2:65" s="1" customFormat="1" ht="13.5">
      <c r="B370" s="40"/>
      <c r="D370" s="187" t="s">
        <v>133</v>
      </c>
      <c r="F370" s="215" t="s">
        <v>725</v>
      </c>
      <c r="I370" s="184"/>
      <c r="L370" s="40"/>
      <c r="M370" s="185"/>
      <c r="N370" s="41"/>
      <c r="O370" s="41"/>
      <c r="P370" s="41"/>
      <c r="Q370" s="41"/>
      <c r="R370" s="41"/>
      <c r="S370" s="41"/>
      <c r="T370" s="69"/>
      <c r="AT370" s="23" t="s">
        <v>133</v>
      </c>
      <c r="AU370" s="23" t="s">
        <v>84</v>
      </c>
    </row>
    <row r="371" spans="2:65" s="1" customFormat="1" ht="22.5" customHeight="1">
      <c r="B371" s="169"/>
      <c r="C371" s="170" t="s">
        <v>727</v>
      </c>
      <c r="D371" s="170" t="s">
        <v>127</v>
      </c>
      <c r="E371" s="171" t="s">
        <v>728</v>
      </c>
      <c r="F371" s="172" t="s">
        <v>729</v>
      </c>
      <c r="G371" s="173" t="s">
        <v>541</v>
      </c>
      <c r="H371" s="174">
        <v>1</v>
      </c>
      <c r="I371" s="175"/>
      <c r="J371" s="176">
        <f>ROUND(I371*H371,2)</f>
        <v>0</v>
      </c>
      <c r="K371" s="172" t="s">
        <v>131</v>
      </c>
      <c r="L371" s="40"/>
      <c r="M371" s="177" t="s">
        <v>5</v>
      </c>
      <c r="N371" s="178" t="s">
        <v>45</v>
      </c>
      <c r="O371" s="41"/>
      <c r="P371" s="179">
        <f>O371*H371</f>
        <v>0</v>
      </c>
      <c r="Q371" s="179">
        <v>5.2199999999999998E-3</v>
      </c>
      <c r="R371" s="179">
        <f>Q371*H371</f>
        <v>5.2199999999999998E-3</v>
      </c>
      <c r="S371" s="179">
        <v>0</v>
      </c>
      <c r="T371" s="180">
        <f>S371*H371</f>
        <v>0</v>
      </c>
      <c r="AR371" s="23" t="s">
        <v>227</v>
      </c>
      <c r="AT371" s="23" t="s">
        <v>127</v>
      </c>
      <c r="AU371" s="23" t="s">
        <v>84</v>
      </c>
      <c r="AY371" s="23" t="s">
        <v>125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24</v>
      </c>
      <c r="BK371" s="181">
        <f>ROUND(I371*H371,2)</f>
        <v>0</v>
      </c>
      <c r="BL371" s="23" t="s">
        <v>227</v>
      </c>
      <c r="BM371" s="23" t="s">
        <v>730</v>
      </c>
    </row>
    <row r="372" spans="2:65" s="1" customFormat="1" ht="13.5">
      <c r="B372" s="40"/>
      <c r="D372" s="187" t="s">
        <v>133</v>
      </c>
      <c r="F372" s="215" t="s">
        <v>731</v>
      </c>
      <c r="I372" s="184"/>
      <c r="L372" s="40"/>
      <c r="M372" s="185"/>
      <c r="N372" s="41"/>
      <c r="O372" s="41"/>
      <c r="P372" s="41"/>
      <c r="Q372" s="41"/>
      <c r="R372" s="41"/>
      <c r="S372" s="41"/>
      <c r="T372" s="69"/>
      <c r="AT372" s="23" t="s">
        <v>133</v>
      </c>
      <c r="AU372" s="23" t="s">
        <v>84</v>
      </c>
    </row>
    <row r="373" spans="2:65" s="1" customFormat="1" ht="22.5" customHeight="1">
      <c r="B373" s="169"/>
      <c r="C373" s="216" t="s">
        <v>732</v>
      </c>
      <c r="D373" s="216" t="s">
        <v>198</v>
      </c>
      <c r="E373" s="217" t="s">
        <v>733</v>
      </c>
      <c r="F373" s="218" t="s">
        <v>734</v>
      </c>
      <c r="G373" s="219" t="s">
        <v>253</v>
      </c>
      <c r="H373" s="220">
        <v>1</v>
      </c>
      <c r="I373" s="221"/>
      <c r="J373" s="222">
        <f>ROUND(I373*H373,2)</f>
        <v>0</v>
      </c>
      <c r="K373" s="218" t="s">
        <v>5</v>
      </c>
      <c r="L373" s="223"/>
      <c r="M373" s="224" t="s">
        <v>5</v>
      </c>
      <c r="N373" s="225" t="s">
        <v>45</v>
      </c>
      <c r="O373" s="41"/>
      <c r="P373" s="179">
        <f>O373*H373</f>
        <v>0</v>
      </c>
      <c r="Q373" s="179">
        <v>1.2E-4</v>
      </c>
      <c r="R373" s="179">
        <f>Q373*H373</f>
        <v>1.2E-4</v>
      </c>
      <c r="S373" s="179">
        <v>0</v>
      </c>
      <c r="T373" s="180">
        <f>S373*H373</f>
        <v>0</v>
      </c>
      <c r="AR373" s="23" t="s">
        <v>311</v>
      </c>
      <c r="AT373" s="23" t="s">
        <v>198</v>
      </c>
      <c r="AU373" s="23" t="s">
        <v>84</v>
      </c>
      <c r="AY373" s="23" t="s">
        <v>125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23" t="s">
        <v>24</v>
      </c>
      <c r="BK373" s="181">
        <f>ROUND(I373*H373,2)</f>
        <v>0</v>
      </c>
      <c r="BL373" s="23" t="s">
        <v>227</v>
      </c>
      <c r="BM373" s="23" t="s">
        <v>735</v>
      </c>
    </row>
    <row r="374" spans="2:65" s="1" customFormat="1" ht="13.5">
      <c r="B374" s="40"/>
      <c r="D374" s="187" t="s">
        <v>133</v>
      </c>
      <c r="F374" s="215" t="s">
        <v>734</v>
      </c>
      <c r="I374" s="184"/>
      <c r="L374" s="40"/>
      <c r="M374" s="185"/>
      <c r="N374" s="41"/>
      <c r="O374" s="41"/>
      <c r="P374" s="41"/>
      <c r="Q374" s="41"/>
      <c r="R374" s="41"/>
      <c r="S374" s="41"/>
      <c r="T374" s="69"/>
      <c r="AT374" s="23" t="s">
        <v>133</v>
      </c>
      <c r="AU374" s="23" t="s">
        <v>84</v>
      </c>
    </row>
    <row r="375" spans="2:65" s="1" customFormat="1" ht="31.5" customHeight="1">
      <c r="B375" s="169"/>
      <c r="C375" s="170" t="s">
        <v>736</v>
      </c>
      <c r="D375" s="170" t="s">
        <v>127</v>
      </c>
      <c r="E375" s="171" t="s">
        <v>737</v>
      </c>
      <c r="F375" s="172" t="s">
        <v>738</v>
      </c>
      <c r="G375" s="173" t="s">
        <v>253</v>
      </c>
      <c r="H375" s="174">
        <v>15</v>
      </c>
      <c r="I375" s="175"/>
      <c r="J375" s="176">
        <f>ROUND(I375*H375,2)</f>
        <v>0</v>
      </c>
      <c r="K375" s="172" t="s">
        <v>5</v>
      </c>
      <c r="L375" s="40"/>
      <c r="M375" s="177" t="s">
        <v>5</v>
      </c>
      <c r="N375" s="178" t="s">
        <v>45</v>
      </c>
      <c r="O375" s="41"/>
      <c r="P375" s="179">
        <f>O375*H375</f>
        <v>0</v>
      </c>
      <c r="Q375" s="179">
        <v>1.09E-3</v>
      </c>
      <c r="R375" s="179">
        <f>Q375*H375</f>
        <v>1.635E-2</v>
      </c>
      <c r="S375" s="179">
        <v>0</v>
      </c>
      <c r="T375" s="180">
        <f>S375*H375</f>
        <v>0</v>
      </c>
      <c r="AR375" s="23" t="s">
        <v>227</v>
      </c>
      <c r="AT375" s="23" t="s">
        <v>127</v>
      </c>
      <c r="AU375" s="23" t="s">
        <v>84</v>
      </c>
      <c r="AY375" s="23" t="s">
        <v>125</v>
      </c>
      <c r="BE375" s="181">
        <f>IF(N375="základní",J375,0)</f>
        <v>0</v>
      </c>
      <c r="BF375" s="181">
        <f>IF(N375="snížená",J375,0)</f>
        <v>0</v>
      </c>
      <c r="BG375" s="181">
        <f>IF(N375="zákl. přenesená",J375,0)</f>
        <v>0</v>
      </c>
      <c r="BH375" s="181">
        <f>IF(N375="sníž. přenesená",J375,0)</f>
        <v>0</v>
      </c>
      <c r="BI375" s="181">
        <f>IF(N375="nulová",J375,0)</f>
        <v>0</v>
      </c>
      <c r="BJ375" s="23" t="s">
        <v>24</v>
      </c>
      <c r="BK375" s="181">
        <f>ROUND(I375*H375,2)</f>
        <v>0</v>
      </c>
      <c r="BL375" s="23" t="s">
        <v>227</v>
      </c>
      <c r="BM375" s="23" t="s">
        <v>739</v>
      </c>
    </row>
    <row r="376" spans="2:65" s="1" customFormat="1" ht="27">
      <c r="B376" s="40"/>
      <c r="D376" s="187" t="s">
        <v>133</v>
      </c>
      <c r="F376" s="215" t="s">
        <v>738</v>
      </c>
      <c r="I376" s="184"/>
      <c r="L376" s="40"/>
      <c r="M376" s="185"/>
      <c r="N376" s="41"/>
      <c r="O376" s="41"/>
      <c r="P376" s="41"/>
      <c r="Q376" s="41"/>
      <c r="R376" s="41"/>
      <c r="S376" s="41"/>
      <c r="T376" s="69"/>
      <c r="AT376" s="23" t="s">
        <v>133</v>
      </c>
      <c r="AU376" s="23" t="s">
        <v>84</v>
      </c>
    </row>
    <row r="377" spans="2:65" s="1" customFormat="1" ht="31.5" customHeight="1">
      <c r="B377" s="169"/>
      <c r="C377" s="170" t="s">
        <v>740</v>
      </c>
      <c r="D377" s="170" t="s">
        <v>127</v>
      </c>
      <c r="E377" s="171" t="s">
        <v>741</v>
      </c>
      <c r="F377" s="172" t="s">
        <v>742</v>
      </c>
      <c r="G377" s="173" t="s">
        <v>253</v>
      </c>
      <c r="H377" s="174">
        <v>8</v>
      </c>
      <c r="I377" s="175"/>
      <c r="J377" s="176">
        <f>ROUND(I377*H377,2)</f>
        <v>0</v>
      </c>
      <c r="K377" s="172" t="s">
        <v>5</v>
      </c>
      <c r="L377" s="40"/>
      <c r="M377" s="177" t="s">
        <v>5</v>
      </c>
      <c r="N377" s="178" t="s">
        <v>45</v>
      </c>
      <c r="O377" s="41"/>
      <c r="P377" s="179">
        <f>O377*H377</f>
        <v>0</v>
      </c>
      <c r="Q377" s="179">
        <v>1.09E-3</v>
      </c>
      <c r="R377" s="179">
        <f>Q377*H377</f>
        <v>8.7200000000000003E-3</v>
      </c>
      <c r="S377" s="179">
        <v>0</v>
      </c>
      <c r="T377" s="180">
        <f>S377*H377</f>
        <v>0</v>
      </c>
      <c r="AR377" s="23" t="s">
        <v>227</v>
      </c>
      <c r="AT377" s="23" t="s">
        <v>127</v>
      </c>
      <c r="AU377" s="23" t="s">
        <v>84</v>
      </c>
      <c r="AY377" s="23" t="s">
        <v>125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24</v>
      </c>
      <c r="BK377" s="181">
        <f>ROUND(I377*H377,2)</f>
        <v>0</v>
      </c>
      <c r="BL377" s="23" t="s">
        <v>227</v>
      </c>
      <c r="BM377" s="23" t="s">
        <v>743</v>
      </c>
    </row>
    <row r="378" spans="2:65" s="1" customFormat="1" ht="27">
      <c r="B378" s="40"/>
      <c r="D378" s="187" t="s">
        <v>133</v>
      </c>
      <c r="F378" s="215" t="s">
        <v>742</v>
      </c>
      <c r="I378" s="184"/>
      <c r="L378" s="40"/>
      <c r="M378" s="185"/>
      <c r="N378" s="41"/>
      <c r="O378" s="41"/>
      <c r="P378" s="41"/>
      <c r="Q378" s="41"/>
      <c r="R378" s="41"/>
      <c r="S378" s="41"/>
      <c r="T378" s="69"/>
      <c r="AT378" s="23" t="s">
        <v>133</v>
      </c>
      <c r="AU378" s="23" t="s">
        <v>84</v>
      </c>
    </row>
    <row r="379" spans="2:65" s="1" customFormat="1" ht="22.5" customHeight="1">
      <c r="B379" s="169"/>
      <c r="C379" s="170" t="s">
        <v>744</v>
      </c>
      <c r="D379" s="170" t="s">
        <v>127</v>
      </c>
      <c r="E379" s="171" t="s">
        <v>745</v>
      </c>
      <c r="F379" s="172" t="s">
        <v>746</v>
      </c>
      <c r="G379" s="173" t="s">
        <v>253</v>
      </c>
      <c r="H379" s="174">
        <v>38</v>
      </c>
      <c r="I379" s="175"/>
      <c r="J379" s="176">
        <f>ROUND(I379*H379,2)</f>
        <v>0</v>
      </c>
      <c r="K379" s="172" t="s">
        <v>131</v>
      </c>
      <c r="L379" s="40"/>
      <c r="M379" s="177" t="s">
        <v>5</v>
      </c>
      <c r="N379" s="178" t="s">
        <v>45</v>
      </c>
      <c r="O379" s="41"/>
      <c r="P379" s="179">
        <f>O379*H379</f>
        <v>0</v>
      </c>
      <c r="Q379" s="179">
        <v>2.2000000000000001E-4</v>
      </c>
      <c r="R379" s="179">
        <f>Q379*H379</f>
        <v>8.3600000000000011E-3</v>
      </c>
      <c r="S379" s="179">
        <v>0</v>
      </c>
      <c r="T379" s="180">
        <f>S379*H379</f>
        <v>0</v>
      </c>
      <c r="AR379" s="23" t="s">
        <v>227</v>
      </c>
      <c r="AT379" s="23" t="s">
        <v>127</v>
      </c>
      <c r="AU379" s="23" t="s">
        <v>84</v>
      </c>
      <c r="AY379" s="23" t="s">
        <v>125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24</v>
      </c>
      <c r="BK379" s="181">
        <f>ROUND(I379*H379,2)</f>
        <v>0</v>
      </c>
      <c r="BL379" s="23" t="s">
        <v>227</v>
      </c>
      <c r="BM379" s="23" t="s">
        <v>747</v>
      </c>
    </row>
    <row r="380" spans="2:65" s="1" customFormat="1" ht="13.5">
      <c r="B380" s="40"/>
      <c r="D380" s="187" t="s">
        <v>133</v>
      </c>
      <c r="F380" s="215" t="s">
        <v>748</v>
      </c>
      <c r="I380" s="184"/>
      <c r="L380" s="40"/>
      <c r="M380" s="185"/>
      <c r="N380" s="41"/>
      <c r="O380" s="41"/>
      <c r="P380" s="41"/>
      <c r="Q380" s="41"/>
      <c r="R380" s="41"/>
      <c r="S380" s="41"/>
      <c r="T380" s="69"/>
      <c r="AT380" s="23" t="s">
        <v>133</v>
      </c>
      <c r="AU380" s="23" t="s">
        <v>84</v>
      </c>
    </row>
    <row r="381" spans="2:65" s="1" customFormat="1" ht="22.5" customHeight="1">
      <c r="B381" s="169"/>
      <c r="C381" s="170" t="s">
        <v>749</v>
      </c>
      <c r="D381" s="170" t="s">
        <v>127</v>
      </c>
      <c r="E381" s="171" t="s">
        <v>750</v>
      </c>
      <c r="F381" s="172" t="s">
        <v>751</v>
      </c>
      <c r="G381" s="173" t="s">
        <v>541</v>
      </c>
      <c r="H381" s="174">
        <v>1</v>
      </c>
      <c r="I381" s="175"/>
      <c r="J381" s="176">
        <f>ROUND(I381*H381,2)</f>
        <v>0</v>
      </c>
      <c r="K381" s="172" t="s">
        <v>5</v>
      </c>
      <c r="L381" s="40"/>
      <c r="M381" s="177" t="s">
        <v>5</v>
      </c>
      <c r="N381" s="178" t="s">
        <v>45</v>
      </c>
      <c r="O381" s="41"/>
      <c r="P381" s="179">
        <f>O381*H381</f>
        <v>0</v>
      </c>
      <c r="Q381" s="179">
        <v>2.648E-2</v>
      </c>
      <c r="R381" s="179">
        <f>Q381*H381</f>
        <v>2.648E-2</v>
      </c>
      <c r="S381" s="179">
        <v>0</v>
      </c>
      <c r="T381" s="180">
        <f>S381*H381</f>
        <v>0</v>
      </c>
      <c r="AR381" s="23" t="s">
        <v>227</v>
      </c>
      <c r="AT381" s="23" t="s">
        <v>127</v>
      </c>
      <c r="AU381" s="23" t="s">
        <v>84</v>
      </c>
      <c r="AY381" s="23" t="s">
        <v>125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24</v>
      </c>
      <c r="BK381" s="181">
        <f>ROUND(I381*H381,2)</f>
        <v>0</v>
      </c>
      <c r="BL381" s="23" t="s">
        <v>227</v>
      </c>
      <c r="BM381" s="23" t="s">
        <v>752</v>
      </c>
    </row>
    <row r="382" spans="2:65" s="1" customFormat="1" ht="13.5">
      <c r="B382" s="40"/>
      <c r="D382" s="187" t="s">
        <v>133</v>
      </c>
      <c r="F382" s="215" t="s">
        <v>751</v>
      </c>
      <c r="I382" s="184"/>
      <c r="L382" s="40"/>
      <c r="M382" s="185"/>
      <c r="N382" s="41"/>
      <c r="O382" s="41"/>
      <c r="P382" s="41"/>
      <c r="Q382" s="41"/>
      <c r="R382" s="41"/>
      <c r="S382" s="41"/>
      <c r="T382" s="69"/>
      <c r="AT382" s="23" t="s">
        <v>133</v>
      </c>
      <c r="AU382" s="23" t="s">
        <v>84</v>
      </c>
    </row>
    <row r="383" spans="2:65" s="1" customFormat="1" ht="22.5" customHeight="1">
      <c r="B383" s="169"/>
      <c r="C383" s="170" t="s">
        <v>753</v>
      </c>
      <c r="D383" s="170" t="s">
        <v>127</v>
      </c>
      <c r="E383" s="171" t="s">
        <v>754</v>
      </c>
      <c r="F383" s="172" t="s">
        <v>755</v>
      </c>
      <c r="G383" s="173" t="s">
        <v>253</v>
      </c>
      <c r="H383" s="174">
        <v>1</v>
      </c>
      <c r="I383" s="175"/>
      <c r="J383" s="176">
        <f>ROUND(I383*H383,2)</f>
        <v>0</v>
      </c>
      <c r="K383" s="172" t="s">
        <v>5</v>
      </c>
      <c r="L383" s="40"/>
      <c r="M383" s="177" t="s">
        <v>5</v>
      </c>
      <c r="N383" s="178" t="s">
        <v>45</v>
      </c>
      <c r="O383" s="41"/>
      <c r="P383" s="179">
        <f>O383*H383</f>
        <v>0</v>
      </c>
      <c r="Q383" s="179">
        <v>2.2100000000000002E-3</v>
      </c>
      <c r="R383" s="179">
        <f>Q383*H383</f>
        <v>2.2100000000000002E-3</v>
      </c>
      <c r="S383" s="179">
        <v>0</v>
      </c>
      <c r="T383" s="180">
        <f>S383*H383</f>
        <v>0</v>
      </c>
      <c r="AR383" s="23" t="s">
        <v>227</v>
      </c>
      <c r="AT383" s="23" t="s">
        <v>127</v>
      </c>
      <c r="AU383" s="23" t="s">
        <v>84</v>
      </c>
      <c r="AY383" s="23" t="s">
        <v>125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24</v>
      </c>
      <c r="BK383" s="181">
        <f>ROUND(I383*H383,2)</f>
        <v>0</v>
      </c>
      <c r="BL383" s="23" t="s">
        <v>227</v>
      </c>
      <c r="BM383" s="23" t="s">
        <v>756</v>
      </c>
    </row>
    <row r="384" spans="2:65" s="1" customFormat="1" ht="13.5">
      <c r="B384" s="40"/>
      <c r="D384" s="187" t="s">
        <v>133</v>
      </c>
      <c r="F384" s="215" t="s">
        <v>755</v>
      </c>
      <c r="I384" s="184"/>
      <c r="L384" s="40"/>
      <c r="M384" s="185"/>
      <c r="N384" s="41"/>
      <c r="O384" s="41"/>
      <c r="P384" s="41"/>
      <c r="Q384" s="41"/>
      <c r="R384" s="41"/>
      <c r="S384" s="41"/>
      <c r="T384" s="69"/>
      <c r="AT384" s="23" t="s">
        <v>133</v>
      </c>
      <c r="AU384" s="23" t="s">
        <v>84</v>
      </c>
    </row>
    <row r="385" spans="2:65" s="1" customFormat="1" ht="22.5" customHeight="1">
      <c r="B385" s="169"/>
      <c r="C385" s="170" t="s">
        <v>757</v>
      </c>
      <c r="D385" s="170" t="s">
        <v>127</v>
      </c>
      <c r="E385" s="171" t="s">
        <v>758</v>
      </c>
      <c r="F385" s="172" t="s">
        <v>759</v>
      </c>
      <c r="G385" s="173" t="s">
        <v>253</v>
      </c>
      <c r="H385" s="174">
        <v>5</v>
      </c>
      <c r="I385" s="175"/>
      <c r="J385" s="176">
        <f>ROUND(I385*H385,2)</f>
        <v>0</v>
      </c>
      <c r="K385" s="172" t="s">
        <v>131</v>
      </c>
      <c r="L385" s="40"/>
      <c r="M385" s="177" t="s">
        <v>5</v>
      </c>
      <c r="N385" s="178" t="s">
        <v>45</v>
      </c>
      <c r="O385" s="41"/>
      <c r="P385" s="179">
        <f>O385*H385</f>
        <v>0</v>
      </c>
      <c r="Q385" s="179">
        <v>2.7E-4</v>
      </c>
      <c r="R385" s="179">
        <f>Q385*H385</f>
        <v>1.3500000000000001E-3</v>
      </c>
      <c r="S385" s="179">
        <v>0</v>
      </c>
      <c r="T385" s="180">
        <f>S385*H385</f>
        <v>0</v>
      </c>
      <c r="AR385" s="23" t="s">
        <v>227</v>
      </c>
      <c r="AT385" s="23" t="s">
        <v>127</v>
      </c>
      <c r="AU385" s="23" t="s">
        <v>84</v>
      </c>
      <c r="AY385" s="23" t="s">
        <v>125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23" t="s">
        <v>24</v>
      </c>
      <c r="BK385" s="181">
        <f>ROUND(I385*H385,2)</f>
        <v>0</v>
      </c>
      <c r="BL385" s="23" t="s">
        <v>227</v>
      </c>
      <c r="BM385" s="23" t="s">
        <v>760</v>
      </c>
    </row>
    <row r="386" spans="2:65" s="1" customFormat="1" ht="13.5">
      <c r="B386" s="40"/>
      <c r="D386" s="187" t="s">
        <v>133</v>
      </c>
      <c r="F386" s="215" t="s">
        <v>761</v>
      </c>
      <c r="I386" s="184"/>
      <c r="L386" s="40"/>
      <c r="M386" s="185"/>
      <c r="N386" s="41"/>
      <c r="O386" s="41"/>
      <c r="P386" s="41"/>
      <c r="Q386" s="41"/>
      <c r="R386" s="41"/>
      <c r="S386" s="41"/>
      <c r="T386" s="69"/>
      <c r="AT386" s="23" t="s">
        <v>133</v>
      </c>
      <c r="AU386" s="23" t="s">
        <v>84</v>
      </c>
    </row>
    <row r="387" spans="2:65" s="1" customFormat="1" ht="22.5" customHeight="1">
      <c r="B387" s="169"/>
      <c r="C387" s="216" t="s">
        <v>762</v>
      </c>
      <c r="D387" s="216" t="s">
        <v>198</v>
      </c>
      <c r="E387" s="217" t="s">
        <v>763</v>
      </c>
      <c r="F387" s="218" t="s">
        <v>764</v>
      </c>
      <c r="G387" s="219" t="s">
        <v>253</v>
      </c>
      <c r="H387" s="220">
        <v>5</v>
      </c>
      <c r="I387" s="221"/>
      <c r="J387" s="222">
        <f>ROUND(I387*H387,2)</f>
        <v>0</v>
      </c>
      <c r="K387" s="218" t="s">
        <v>5</v>
      </c>
      <c r="L387" s="223"/>
      <c r="M387" s="224" t="s">
        <v>5</v>
      </c>
      <c r="N387" s="225" t="s">
        <v>45</v>
      </c>
      <c r="O387" s="41"/>
      <c r="P387" s="179">
        <f>O387*H387</f>
        <v>0</v>
      </c>
      <c r="Q387" s="179">
        <v>3.4000000000000002E-4</v>
      </c>
      <c r="R387" s="179">
        <f>Q387*H387</f>
        <v>1.7000000000000001E-3</v>
      </c>
      <c r="S387" s="179">
        <v>0</v>
      </c>
      <c r="T387" s="180">
        <f>S387*H387</f>
        <v>0</v>
      </c>
      <c r="AR387" s="23" t="s">
        <v>311</v>
      </c>
      <c r="AT387" s="23" t="s">
        <v>198</v>
      </c>
      <c r="AU387" s="23" t="s">
        <v>84</v>
      </c>
      <c r="AY387" s="23" t="s">
        <v>125</v>
      </c>
      <c r="BE387" s="181">
        <f>IF(N387="základní",J387,0)</f>
        <v>0</v>
      </c>
      <c r="BF387" s="181">
        <f>IF(N387="snížená",J387,0)</f>
        <v>0</v>
      </c>
      <c r="BG387" s="181">
        <f>IF(N387="zákl. přenesená",J387,0)</f>
        <v>0</v>
      </c>
      <c r="BH387" s="181">
        <f>IF(N387="sníž. přenesená",J387,0)</f>
        <v>0</v>
      </c>
      <c r="BI387" s="181">
        <f>IF(N387="nulová",J387,0)</f>
        <v>0</v>
      </c>
      <c r="BJ387" s="23" t="s">
        <v>24</v>
      </c>
      <c r="BK387" s="181">
        <f>ROUND(I387*H387,2)</f>
        <v>0</v>
      </c>
      <c r="BL387" s="23" t="s">
        <v>227</v>
      </c>
      <c r="BM387" s="23" t="s">
        <v>765</v>
      </c>
    </row>
    <row r="388" spans="2:65" s="1" customFormat="1" ht="13.5">
      <c r="B388" s="40"/>
      <c r="D388" s="187" t="s">
        <v>133</v>
      </c>
      <c r="F388" s="215" t="s">
        <v>764</v>
      </c>
      <c r="I388" s="184"/>
      <c r="L388" s="40"/>
      <c r="M388" s="185"/>
      <c r="N388" s="41"/>
      <c r="O388" s="41"/>
      <c r="P388" s="41"/>
      <c r="Q388" s="41"/>
      <c r="R388" s="41"/>
      <c r="S388" s="41"/>
      <c r="T388" s="69"/>
      <c r="AT388" s="23" t="s">
        <v>133</v>
      </c>
      <c r="AU388" s="23" t="s">
        <v>84</v>
      </c>
    </row>
    <row r="389" spans="2:65" s="1" customFormat="1" ht="22.5" customHeight="1">
      <c r="B389" s="169"/>
      <c r="C389" s="170" t="s">
        <v>766</v>
      </c>
      <c r="D389" s="170" t="s">
        <v>127</v>
      </c>
      <c r="E389" s="171" t="s">
        <v>767</v>
      </c>
      <c r="F389" s="172" t="s">
        <v>768</v>
      </c>
      <c r="G389" s="173" t="s">
        <v>271</v>
      </c>
      <c r="H389" s="174">
        <v>1</v>
      </c>
      <c r="I389" s="175"/>
      <c r="J389" s="176">
        <f>ROUND(I389*H389,2)</f>
        <v>0</v>
      </c>
      <c r="K389" s="172" t="s">
        <v>5</v>
      </c>
      <c r="L389" s="40"/>
      <c r="M389" s="177" t="s">
        <v>5</v>
      </c>
      <c r="N389" s="178" t="s">
        <v>45</v>
      </c>
      <c r="O389" s="41"/>
      <c r="P389" s="179">
        <f>O389*H389</f>
        <v>0</v>
      </c>
      <c r="Q389" s="179">
        <v>0</v>
      </c>
      <c r="R389" s="179">
        <f>Q389*H389</f>
        <v>0</v>
      </c>
      <c r="S389" s="179">
        <v>0</v>
      </c>
      <c r="T389" s="180">
        <f>S389*H389</f>
        <v>0</v>
      </c>
      <c r="AR389" s="23" t="s">
        <v>227</v>
      </c>
      <c r="AT389" s="23" t="s">
        <v>127</v>
      </c>
      <c r="AU389" s="23" t="s">
        <v>84</v>
      </c>
      <c r="AY389" s="23" t="s">
        <v>125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23" t="s">
        <v>24</v>
      </c>
      <c r="BK389" s="181">
        <f>ROUND(I389*H389,2)</f>
        <v>0</v>
      </c>
      <c r="BL389" s="23" t="s">
        <v>227</v>
      </c>
      <c r="BM389" s="23" t="s">
        <v>769</v>
      </c>
    </row>
    <row r="390" spans="2:65" s="1" customFormat="1" ht="13.5">
      <c r="B390" s="40"/>
      <c r="D390" s="187" t="s">
        <v>133</v>
      </c>
      <c r="F390" s="215" t="s">
        <v>768</v>
      </c>
      <c r="I390" s="184"/>
      <c r="L390" s="40"/>
      <c r="M390" s="185"/>
      <c r="N390" s="41"/>
      <c r="O390" s="41"/>
      <c r="P390" s="41"/>
      <c r="Q390" s="41"/>
      <c r="R390" s="41"/>
      <c r="S390" s="41"/>
      <c r="T390" s="69"/>
      <c r="AT390" s="23" t="s">
        <v>133</v>
      </c>
      <c r="AU390" s="23" t="s">
        <v>84</v>
      </c>
    </row>
    <row r="391" spans="2:65" s="1" customFormat="1" ht="22.5" customHeight="1">
      <c r="B391" s="169"/>
      <c r="C391" s="170" t="s">
        <v>770</v>
      </c>
      <c r="D391" s="170" t="s">
        <v>127</v>
      </c>
      <c r="E391" s="171" t="s">
        <v>771</v>
      </c>
      <c r="F391" s="172" t="s">
        <v>772</v>
      </c>
      <c r="G391" s="173" t="s">
        <v>230</v>
      </c>
      <c r="H391" s="174">
        <v>1391</v>
      </c>
      <c r="I391" s="175"/>
      <c r="J391" s="176">
        <f>ROUND(I391*H391,2)</f>
        <v>0</v>
      </c>
      <c r="K391" s="172" t="s">
        <v>131</v>
      </c>
      <c r="L391" s="40"/>
      <c r="M391" s="177" t="s">
        <v>5</v>
      </c>
      <c r="N391" s="178" t="s">
        <v>45</v>
      </c>
      <c r="O391" s="41"/>
      <c r="P391" s="179">
        <f>O391*H391</f>
        <v>0</v>
      </c>
      <c r="Q391" s="179">
        <v>1.9000000000000001E-4</v>
      </c>
      <c r="R391" s="179">
        <f>Q391*H391</f>
        <v>0.26429000000000002</v>
      </c>
      <c r="S391" s="179">
        <v>0</v>
      </c>
      <c r="T391" s="180">
        <f>S391*H391</f>
        <v>0</v>
      </c>
      <c r="AR391" s="23" t="s">
        <v>227</v>
      </c>
      <c r="AT391" s="23" t="s">
        <v>127</v>
      </c>
      <c r="AU391" s="23" t="s">
        <v>84</v>
      </c>
      <c r="AY391" s="23" t="s">
        <v>125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3" t="s">
        <v>24</v>
      </c>
      <c r="BK391" s="181">
        <f>ROUND(I391*H391,2)</f>
        <v>0</v>
      </c>
      <c r="BL391" s="23" t="s">
        <v>227</v>
      </c>
      <c r="BM391" s="23" t="s">
        <v>773</v>
      </c>
    </row>
    <row r="392" spans="2:65" s="1" customFormat="1" ht="27">
      <c r="B392" s="40"/>
      <c r="D392" s="187" t="s">
        <v>133</v>
      </c>
      <c r="F392" s="215" t="s">
        <v>774</v>
      </c>
      <c r="I392" s="184"/>
      <c r="L392" s="40"/>
      <c r="M392" s="185"/>
      <c r="N392" s="41"/>
      <c r="O392" s="41"/>
      <c r="P392" s="41"/>
      <c r="Q392" s="41"/>
      <c r="R392" s="41"/>
      <c r="S392" s="41"/>
      <c r="T392" s="69"/>
      <c r="AT392" s="23" t="s">
        <v>133</v>
      </c>
      <c r="AU392" s="23" t="s">
        <v>84</v>
      </c>
    </row>
    <row r="393" spans="2:65" s="1" customFormat="1" ht="22.5" customHeight="1">
      <c r="B393" s="169"/>
      <c r="C393" s="170" t="s">
        <v>775</v>
      </c>
      <c r="D393" s="170" t="s">
        <v>127</v>
      </c>
      <c r="E393" s="171" t="s">
        <v>776</v>
      </c>
      <c r="F393" s="172" t="s">
        <v>777</v>
      </c>
      <c r="G393" s="173" t="s">
        <v>230</v>
      </c>
      <c r="H393" s="174">
        <v>1027</v>
      </c>
      <c r="I393" s="175"/>
      <c r="J393" s="176">
        <f>ROUND(I393*H393,2)</f>
        <v>0</v>
      </c>
      <c r="K393" s="172" t="s">
        <v>131</v>
      </c>
      <c r="L393" s="40"/>
      <c r="M393" s="177" t="s">
        <v>5</v>
      </c>
      <c r="N393" s="178" t="s">
        <v>45</v>
      </c>
      <c r="O393" s="41"/>
      <c r="P393" s="179">
        <f>O393*H393</f>
        <v>0</v>
      </c>
      <c r="Q393" s="179">
        <v>3.5E-4</v>
      </c>
      <c r="R393" s="179">
        <f>Q393*H393</f>
        <v>0.35944999999999999</v>
      </c>
      <c r="S393" s="179">
        <v>0</v>
      </c>
      <c r="T393" s="180">
        <f>S393*H393</f>
        <v>0</v>
      </c>
      <c r="AR393" s="23" t="s">
        <v>227</v>
      </c>
      <c r="AT393" s="23" t="s">
        <v>127</v>
      </c>
      <c r="AU393" s="23" t="s">
        <v>84</v>
      </c>
      <c r="AY393" s="23" t="s">
        <v>125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23" t="s">
        <v>24</v>
      </c>
      <c r="BK393" s="181">
        <f>ROUND(I393*H393,2)</f>
        <v>0</v>
      </c>
      <c r="BL393" s="23" t="s">
        <v>227</v>
      </c>
      <c r="BM393" s="23" t="s">
        <v>778</v>
      </c>
    </row>
    <row r="394" spans="2:65" s="1" customFormat="1" ht="27">
      <c r="B394" s="40"/>
      <c r="D394" s="187" t="s">
        <v>133</v>
      </c>
      <c r="F394" s="215" t="s">
        <v>779</v>
      </c>
      <c r="I394" s="184"/>
      <c r="L394" s="40"/>
      <c r="M394" s="185"/>
      <c r="N394" s="41"/>
      <c r="O394" s="41"/>
      <c r="P394" s="41"/>
      <c r="Q394" s="41"/>
      <c r="R394" s="41"/>
      <c r="S394" s="41"/>
      <c r="T394" s="69"/>
      <c r="AT394" s="23" t="s">
        <v>133</v>
      </c>
      <c r="AU394" s="23" t="s">
        <v>84</v>
      </c>
    </row>
    <row r="395" spans="2:65" s="1" customFormat="1" ht="22.5" customHeight="1">
      <c r="B395" s="169"/>
      <c r="C395" s="170" t="s">
        <v>780</v>
      </c>
      <c r="D395" s="170" t="s">
        <v>127</v>
      </c>
      <c r="E395" s="171" t="s">
        <v>781</v>
      </c>
      <c r="F395" s="172" t="s">
        <v>782</v>
      </c>
      <c r="G395" s="173" t="s">
        <v>230</v>
      </c>
      <c r="H395" s="174">
        <v>1821</v>
      </c>
      <c r="I395" s="175"/>
      <c r="J395" s="176">
        <f>ROUND(I395*H395,2)</f>
        <v>0</v>
      </c>
      <c r="K395" s="172" t="s">
        <v>131</v>
      </c>
      <c r="L395" s="40"/>
      <c r="M395" s="177" t="s">
        <v>5</v>
      </c>
      <c r="N395" s="178" t="s">
        <v>45</v>
      </c>
      <c r="O395" s="41"/>
      <c r="P395" s="179">
        <f>O395*H395</f>
        <v>0</v>
      </c>
      <c r="Q395" s="179">
        <v>1.0000000000000001E-5</v>
      </c>
      <c r="R395" s="179">
        <f>Q395*H395</f>
        <v>1.821E-2</v>
      </c>
      <c r="S395" s="179">
        <v>0</v>
      </c>
      <c r="T395" s="180">
        <f>S395*H395</f>
        <v>0</v>
      </c>
      <c r="AR395" s="23" t="s">
        <v>227</v>
      </c>
      <c r="AT395" s="23" t="s">
        <v>127</v>
      </c>
      <c r="AU395" s="23" t="s">
        <v>84</v>
      </c>
      <c r="AY395" s="23" t="s">
        <v>125</v>
      </c>
      <c r="BE395" s="181">
        <f>IF(N395="základní",J395,0)</f>
        <v>0</v>
      </c>
      <c r="BF395" s="181">
        <f>IF(N395="snížená",J395,0)</f>
        <v>0</v>
      </c>
      <c r="BG395" s="181">
        <f>IF(N395="zákl. přenesená",J395,0)</f>
        <v>0</v>
      </c>
      <c r="BH395" s="181">
        <f>IF(N395="sníž. přenesená",J395,0)</f>
        <v>0</v>
      </c>
      <c r="BI395" s="181">
        <f>IF(N395="nulová",J395,0)</f>
        <v>0</v>
      </c>
      <c r="BJ395" s="23" t="s">
        <v>24</v>
      </c>
      <c r="BK395" s="181">
        <f>ROUND(I395*H395,2)</f>
        <v>0</v>
      </c>
      <c r="BL395" s="23" t="s">
        <v>227</v>
      </c>
      <c r="BM395" s="23" t="s">
        <v>783</v>
      </c>
    </row>
    <row r="396" spans="2:65" s="1" customFormat="1" ht="27">
      <c r="B396" s="40"/>
      <c r="D396" s="187" t="s">
        <v>133</v>
      </c>
      <c r="F396" s="215" t="s">
        <v>784</v>
      </c>
      <c r="I396" s="184"/>
      <c r="L396" s="40"/>
      <c r="M396" s="185"/>
      <c r="N396" s="41"/>
      <c r="O396" s="41"/>
      <c r="P396" s="41"/>
      <c r="Q396" s="41"/>
      <c r="R396" s="41"/>
      <c r="S396" s="41"/>
      <c r="T396" s="69"/>
      <c r="AT396" s="23" t="s">
        <v>133</v>
      </c>
      <c r="AU396" s="23" t="s">
        <v>84</v>
      </c>
    </row>
    <row r="397" spans="2:65" s="1" customFormat="1" ht="22.5" customHeight="1">
      <c r="B397" s="169"/>
      <c r="C397" s="170" t="s">
        <v>785</v>
      </c>
      <c r="D397" s="170" t="s">
        <v>127</v>
      </c>
      <c r="E397" s="171" t="s">
        <v>786</v>
      </c>
      <c r="F397" s="172" t="s">
        <v>787</v>
      </c>
      <c r="G397" s="173" t="s">
        <v>230</v>
      </c>
      <c r="H397" s="174">
        <v>597</v>
      </c>
      <c r="I397" s="175"/>
      <c r="J397" s="176">
        <f>ROUND(I397*H397,2)</f>
        <v>0</v>
      </c>
      <c r="K397" s="172" t="s">
        <v>131</v>
      </c>
      <c r="L397" s="40"/>
      <c r="M397" s="177" t="s">
        <v>5</v>
      </c>
      <c r="N397" s="178" t="s">
        <v>45</v>
      </c>
      <c r="O397" s="41"/>
      <c r="P397" s="179">
        <f>O397*H397</f>
        <v>0</v>
      </c>
      <c r="Q397" s="179">
        <v>1.0000000000000001E-5</v>
      </c>
      <c r="R397" s="179">
        <f>Q397*H397</f>
        <v>5.9700000000000005E-3</v>
      </c>
      <c r="S397" s="179">
        <v>0</v>
      </c>
      <c r="T397" s="180">
        <f>S397*H397</f>
        <v>0</v>
      </c>
      <c r="AR397" s="23" t="s">
        <v>227</v>
      </c>
      <c r="AT397" s="23" t="s">
        <v>127</v>
      </c>
      <c r="AU397" s="23" t="s">
        <v>84</v>
      </c>
      <c r="AY397" s="23" t="s">
        <v>125</v>
      </c>
      <c r="BE397" s="181">
        <f>IF(N397="základní",J397,0)</f>
        <v>0</v>
      </c>
      <c r="BF397" s="181">
        <f>IF(N397="snížená",J397,0)</f>
        <v>0</v>
      </c>
      <c r="BG397" s="181">
        <f>IF(N397="zákl. přenesená",J397,0)</f>
        <v>0</v>
      </c>
      <c r="BH397" s="181">
        <f>IF(N397="sníž. přenesená",J397,0)</f>
        <v>0</v>
      </c>
      <c r="BI397" s="181">
        <f>IF(N397="nulová",J397,0)</f>
        <v>0</v>
      </c>
      <c r="BJ397" s="23" t="s">
        <v>24</v>
      </c>
      <c r="BK397" s="181">
        <f>ROUND(I397*H397,2)</f>
        <v>0</v>
      </c>
      <c r="BL397" s="23" t="s">
        <v>227</v>
      </c>
      <c r="BM397" s="23" t="s">
        <v>788</v>
      </c>
    </row>
    <row r="398" spans="2:65" s="1" customFormat="1" ht="27">
      <c r="B398" s="40"/>
      <c r="D398" s="187" t="s">
        <v>133</v>
      </c>
      <c r="F398" s="215" t="s">
        <v>789</v>
      </c>
      <c r="I398" s="184"/>
      <c r="L398" s="40"/>
      <c r="M398" s="185"/>
      <c r="N398" s="41"/>
      <c r="O398" s="41"/>
      <c r="P398" s="41"/>
      <c r="Q398" s="41"/>
      <c r="R398" s="41"/>
      <c r="S398" s="41"/>
      <c r="T398" s="69"/>
      <c r="AT398" s="23" t="s">
        <v>133</v>
      </c>
      <c r="AU398" s="23" t="s">
        <v>84</v>
      </c>
    </row>
    <row r="399" spans="2:65" s="1" customFormat="1" ht="22.5" customHeight="1">
      <c r="B399" s="169"/>
      <c r="C399" s="170" t="s">
        <v>790</v>
      </c>
      <c r="D399" s="170" t="s">
        <v>127</v>
      </c>
      <c r="E399" s="171" t="s">
        <v>791</v>
      </c>
      <c r="F399" s="172" t="s">
        <v>792</v>
      </c>
      <c r="G399" s="173" t="s">
        <v>253</v>
      </c>
      <c r="H399" s="174">
        <v>12</v>
      </c>
      <c r="I399" s="175"/>
      <c r="J399" s="176">
        <f>ROUND(I399*H399,2)</f>
        <v>0</v>
      </c>
      <c r="K399" s="172" t="s">
        <v>131</v>
      </c>
      <c r="L399" s="40"/>
      <c r="M399" s="177" t="s">
        <v>5</v>
      </c>
      <c r="N399" s="178" t="s">
        <v>45</v>
      </c>
      <c r="O399" s="41"/>
      <c r="P399" s="179">
        <f>O399*H399</f>
        <v>0</v>
      </c>
      <c r="Q399" s="179">
        <v>0</v>
      </c>
      <c r="R399" s="179">
        <f>Q399*H399</f>
        <v>0</v>
      </c>
      <c r="S399" s="179">
        <v>2.826E-2</v>
      </c>
      <c r="T399" s="180">
        <f>S399*H399</f>
        <v>0.33911999999999998</v>
      </c>
      <c r="AR399" s="23" t="s">
        <v>227</v>
      </c>
      <c r="AT399" s="23" t="s">
        <v>127</v>
      </c>
      <c r="AU399" s="23" t="s">
        <v>84</v>
      </c>
      <c r="AY399" s="23" t="s">
        <v>125</v>
      </c>
      <c r="BE399" s="181">
        <f>IF(N399="základní",J399,0)</f>
        <v>0</v>
      </c>
      <c r="BF399" s="181">
        <f>IF(N399="snížená",J399,0)</f>
        <v>0</v>
      </c>
      <c r="BG399" s="181">
        <f>IF(N399="zákl. přenesená",J399,0)</f>
        <v>0</v>
      </c>
      <c r="BH399" s="181">
        <f>IF(N399="sníž. přenesená",J399,0)</f>
        <v>0</v>
      </c>
      <c r="BI399" s="181">
        <f>IF(N399="nulová",J399,0)</f>
        <v>0</v>
      </c>
      <c r="BJ399" s="23" t="s">
        <v>24</v>
      </c>
      <c r="BK399" s="181">
        <f>ROUND(I399*H399,2)</f>
        <v>0</v>
      </c>
      <c r="BL399" s="23" t="s">
        <v>227</v>
      </c>
      <c r="BM399" s="23" t="s">
        <v>793</v>
      </c>
    </row>
    <row r="400" spans="2:65" s="1" customFormat="1" ht="13.5">
      <c r="B400" s="40"/>
      <c r="D400" s="187" t="s">
        <v>133</v>
      </c>
      <c r="F400" s="215" t="s">
        <v>794</v>
      </c>
      <c r="I400" s="184"/>
      <c r="L400" s="40"/>
      <c r="M400" s="185"/>
      <c r="N400" s="41"/>
      <c r="O400" s="41"/>
      <c r="P400" s="41"/>
      <c r="Q400" s="41"/>
      <c r="R400" s="41"/>
      <c r="S400" s="41"/>
      <c r="T400" s="69"/>
      <c r="AT400" s="23" t="s">
        <v>133</v>
      </c>
      <c r="AU400" s="23" t="s">
        <v>84</v>
      </c>
    </row>
    <row r="401" spans="2:65" s="1" customFormat="1" ht="22.5" customHeight="1">
      <c r="B401" s="169"/>
      <c r="C401" s="170" t="s">
        <v>795</v>
      </c>
      <c r="D401" s="170" t="s">
        <v>127</v>
      </c>
      <c r="E401" s="171" t="s">
        <v>796</v>
      </c>
      <c r="F401" s="172" t="s">
        <v>797</v>
      </c>
      <c r="G401" s="173" t="s">
        <v>253</v>
      </c>
      <c r="H401" s="174">
        <v>26</v>
      </c>
      <c r="I401" s="175"/>
      <c r="J401" s="176">
        <f>ROUND(I401*H401,2)</f>
        <v>0</v>
      </c>
      <c r="K401" s="172" t="s">
        <v>131</v>
      </c>
      <c r="L401" s="40"/>
      <c r="M401" s="177" t="s">
        <v>5</v>
      </c>
      <c r="N401" s="178" t="s">
        <v>45</v>
      </c>
      <c r="O401" s="41"/>
      <c r="P401" s="179">
        <f>O401*H401</f>
        <v>0</v>
      </c>
      <c r="Q401" s="179">
        <v>0</v>
      </c>
      <c r="R401" s="179">
        <f>Q401*H401</f>
        <v>0</v>
      </c>
      <c r="S401" s="179">
        <v>3.3079999999999998E-2</v>
      </c>
      <c r="T401" s="180">
        <f>S401*H401</f>
        <v>0.86007999999999996</v>
      </c>
      <c r="AR401" s="23" t="s">
        <v>227</v>
      </c>
      <c r="AT401" s="23" t="s">
        <v>127</v>
      </c>
      <c r="AU401" s="23" t="s">
        <v>84</v>
      </c>
      <c r="AY401" s="23" t="s">
        <v>125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23" t="s">
        <v>24</v>
      </c>
      <c r="BK401" s="181">
        <f>ROUND(I401*H401,2)</f>
        <v>0</v>
      </c>
      <c r="BL401" s="23" t="s">
        <v>227</v>
      </c>
      <c r="BM401" s="23" t="s">
        <v>798</v>
      </c>
    </row>
    <row r="402" spans="2:65" s="1" customFormat="1" ht="13.5">
      <c r="B402" s="40"/>
      <c r="D402" s="187" t="s">
        <v>133</v>
      </c>
      <c r="F402" s="215" t="s">
        <v>799</v>
      </c>
      <c r="I402" s="184"/>
      <c r="L402" s="40"/>
      <c r="M402" s="185"/>
      <c r="N402" s="41"/>
      <c r="O402" s="41"/>
      <c r="P402" s="41"/>
      <c r="Q402" s="41"/>
      <c r="R402" s="41"/>
      <c r="S402" s="41"/>
      <c r="T402" s="69"/>
      <c r="AT402" s="23" t="s">
        <v>133</v>
      </c>
      <c r="AU402" s="23" t="s">
        <v>84</v>
      </c>
    </row>
    <row r="403" spans="2:65" s="1" customFormat="1" ht="22.5" customHeight="1">
      <c r="B403" s="169"/>
      <c r="C403" s="170" t="s">
        <v>800</v>
      </c>
      <c r="D403" s="170" t="s">
        <v>127</v>
      </c>
      <c r="E403" s="171" t="s">
        <v>801</v>
      </c>
      <c r="F403" s="172" t="s">
        <v>802</v>
      </c>
      <c r="G403" s="173" t="s">
        <v>230</v>
      </c>
      <c r="H403" s="174">
        <v>350</v>
      </c>
      <c r="I403" s="175"/>
      <c r="J403" s="176">
        <f>ROUND(I403*H403,2)</f>
        <v>0</v>
      </c>
      <c r="K403" s="172" t="s">
        <v>131</v>
      </c>
      <c r="L403" s="40"/>
      <c r="M403" s="177" t="s">
        <v>5</v>
      </c>
      <c r="N403" s="178" t="s">
        <v>45</v>
      </c>
      <c r="O403" s="41"/>
      <c r="P403" s="179">
        <f>O403*H403</f>
        <v>0</v>
      </c>
      <c r="Q403" s="179">
        <v>0</v>
      </c>
      <c r="R403" s="179">
        <f>Q403*H403</f>
        <v>0</v>
      </c>
      <c r="S403" s="179">
        <v>3.2000000000000003E-4</v>
      </c>
      <c r="T403" s="180">
        <f>S403*H403</f>
        <v>0.112</v>
      </c>
      <c r="AR403" s="23" t="s">
        <v>227</v>
      </c>
      <c r="AT403" s="23" t="s">
        <v>127</v>
      </c>
      <c r="AU403" s="23" t="s">
        <v>84</v>
      </c>
      <c r="AY403" s="23" t="s">
        <v>125</v>
      </c>
      <c r="BE403" s="181">
        <f>IF(N403="základní",J403,0)</f>
        <v>0</v>
      </c>
      <c r="BF403" s="181">
        <f>IF(N403="snížená",J403,0)</f>
        <v>0</v>
      </c>
      <c r="BG403" s="181">
        <f>IF(N403="zákl. přenesená",J403,0)</f>
        <v>0</v>
      </c>
      <c r="BH403" s="181">
        <f>IF(N403="sníž. přenesená",J403,0)</f>
        <v>0</v>
      </c>
      <c r="BI403" s="181">
        <f>IF(N403="nulová",J403,0)</f>
        <v>0</v>
      </c>
      <c r="BJ403" s="23" t="s">
        <v>24</v>
      </c>
      <c r="BK403" s="181">
        <f>ROUND(I403*H403,2)</f>
        <v>0</v>
      </c>
      <c r="BL403" s="23" t="s">
        <v>227</v>
      </c>
      <c r="BM403" s="23" t="s">
        <v>803</v>
      </c>
    </row>
    <row r="404" spans="2:65" s="1" customFormat="1" ht="13.5">
      <c r="B404" s="40"/>
      <c r="D404" s="187" t="s">
        <v>133</v>
      </c>
      <c r="F404" s="215" t="s">
        <v>804</v>
      </c>
      <c r="I404" s="184"/>
      <c r="L404" s="40"/>
      <c r="M404" s="185"/>
      <c r="N404" s="41"/>
      <c r="O404" s="41"/>
      <c r="P404" s="41"/>
      <c r="Q404" s="41"/>
      <c r="R404" s="41"/>
      <c r="S404" s="41"/>
      <c r="T404" s="69"/>
      <c r="AT404" s="23" t="s">
        <v>133</v>
      </c>
      <c r="AU404" s="23" t="s">
        <v>84</v>
      </c>
    </row>
    <row r="405" spans="2:65" s="1" customFormat="1" ht="22.5" customHeight="1">
      <c r="B405" s="169"/>
      <c r="C405" s="170" t="s">
        <v>805</v>
      </c>
      <c r="D405" s="170" t="s">
        <v>127</v>
      </c>
      <c r="E405" s="171" t="s">
        <v>806</v>
      </c>
      <c r="F405" s="172" t="s">
        <v>807</v>
      </c>
      <c r="G405" s="173" t="s">
        <v>271</v>
      </c>
      <c r="H405" s="174">
        <v>1</v>
      </c>
      <c r="I405" s="175"/>
      <c r="J405" s="176">
        <f>ROUND(I405*H405,2)</f>
        <v>0</v>
      </c>
      <c r="K405" s="172" t="s">
        <v>5</v>
      </c>
      <c r="L405" s="40"/>
      <c r="M405" s="177" t="s">
        <v>5</v>
      </c>
      <c r="N405" s="178" t="s">
        <v>45</v>
      </c>
      <c r="O405" s="41"/>
      <c r="P405" s="179">
        <f>O405*H405</f>
        <v>0</v>
      </c>
      <c r="Q405" s="179">
        <v>0</v>
      </c>
      <c r="R405" s="179">
        <f>Q405*H405</f>
        <v>0</v>
      </c>
      <c r="S405" s="179">
        <v>0</v>
      </c>
      <c r="T405" s="180">
        <f>S405*H405</f>
        <v>0</v>
      </c>
      <c r="AR405" s="23" t="s">
        <v>808</v>
      </c>
      <c r="AT405" s="23" t="s">
        <v>127</v>
      </c>
      <c r="AU405" s="23" t="s">
        <v>84</v>
      </c>
      <c r="AY405" s="23" t="s">
        <v>125</v>
      </c>
      <c r="BE405" s="181">
        <f>IF(N405="základní",J405,0)</f>
        <v>0</v>
      </c>
      <c r="BF405" s="181">
        <f>IF(N405="snížená",J405,0)</f>
        <v>0</v>
      </c>
      <c r="BG405" s="181">
        <f>IF(N405="zákl. přenesená",J405,0)</f>
        <v>0</v>
      </c>
      <c r="BH405" s="181">
        <f>IF(N405="sníž. přenesená",J405,0)</f>
        <v>0</v>
      </c>
      <c r="BI405" s="181">
        <f>IF(N405="nulová",J405,0)</f>
        <v>0</v>
      </c>
      <c r="BJ405" s="23" t="s">
        <v>24</v>
      </c>
      <c r="BK405" s="181">
        <f>ROUND(I405*H405,2)</f>
        <v>0</v>
      </c>
      <c r="BL405" s="23" t="s">
        <v>808</v>
      </c>
      <c r="BM405" s="23" t="s">
        <v>809</v>
      </c>
    </row>
    <row r="406" spans="2:65" s="1" customFormat="1" ht="13.5">
      <c r="B406" s="40"/>
      <c r="D406" s="187" t="s">
        <v>133</v>
      </c>
      <c r="F406" s="215" t="s">
        <v>807</v>
      </c>
      <c r="I406" s="184"/>
      <c r="L406" s="40"/>
      <c r="M406" s="185"/>
      <c r="N406" s="41"/>
      <c r="O406" s="41"/>
      <c r="P406" s="41"/>
      <c r="Q406" s="41"/>
      <c r="R406" s="41"/>
      <c r="S406" s="41"/>
      <c r="T406" s="69"/>
      <c r="AT406" s="23" t="s">
        <v>133</v>
      </c>
      <c r="AU406" s="23" t="s">
        <v>84</v>
      </c>
    </row>
    <row r="407" spans="2:65" s="1" customFormat="1" ht="22.5" customHeight="1">
      <c r="B407" s="169"/>
      <c r="C407" s="170" t="s">
        <v>810</v>
      </c>
      <c r="D407" s="170" t="s">
        <v>127</v>
      </c>
      <c r="E407" s="171" t="s">
        <v>811</v>
      </c>
      <c r="F407" s="172" t="s">
        <v>812</v>
      </c>
      <c r="G407" s="173" t="s">
        <v>366</v>
      </c>
      <c r="H407" s="229"/>
      <c r="I407" s="175"/>
      <c r="J407" s="176">
        <f>ROUND(I407*H407,2)</f>
        <v>0</v>
      </c>
      <c r="K407" s="172" t="s">
        <v>131</v>
      </c>
      <c r="L407" s="40"/>
      <c r="M407" s="177" t="s">
        <v>5</v>
      </c>
      <c r="N407" s="178" t="s">
        <v>45</v>
      </c>
      <c r="O407" s="41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23" t="s">
        <v>227</v>
      </c>
      <c r="AT407" s="23" t="s">
        <v>127</v>
      </c>
      <c r="AU407" s="23" t="s">
        <v>84</v>
      </c>
      <c r="AY407" s="23" t="s">
        <v>125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23" t="s">
        <v>24</v>
      </c>
      <c r="BK407" s="181">
        <f>ROUND(I407*H407,2)</f>
        <v>0</v>
      </c>
      <c r="BL407" s="23" t="s">
        <v>227</v>
      </c>
      <c r="BM407" s="23" t="s">
        <v>813</v>
      </c>
    </row>
    <row r="408" spans="2:65" s="1" customFormat="1" ht="27">
      <c r="B408" s="40"/>
      <c r="D408" s="182" t="s">
        <v>133</v>
      </c>
      <c r="F408" s="183" t="s">
        <v>814</v>
      </c>
      <c r="I408" s="184"/>
      <c r="L408" s="40"/>
      <c r="M408" s="185"/>
      <c r="N408" s="41"/>
      <c r="O408" s="41"/>
      <c r="P408" s="41"/>
      <c r="Q408" s="41"/>
      <c r="R408" s="41"/>
      <c r="S408" s="41"/>
      <c r="T408" s="69"/>
      <c r="AT408" s="23" t="s">
        <v>133</v>
      </c>
      <c r="AU408" s="23" t="s">
        <v>84</v>
      </c>
    </row>
    <row r="409" spans="2:65" s="10" customFormat="1" ht="29.85" customHeight="1">
      <c r="B409" s="155"/>
      <c r="D409" s="166" t="s">
        <v>73</v>
      </c>
      <c r="E409" s="167" t="s">
        <v>815</v>
      </c>
      <c r="F409" s="167" t="s">
        <v>816</v>
      </c>
      <c r="I409" s="158"/>
      <c r="J409" s="168">
        <f>BK409</f>
        <v>0</v>
      </c>
      <c r="L409" s="155"/>
      <c r="M409" s="160"/>
      <c r="N409" s="161"/>
      <c r="O409" s="161"/>
      <c r="P409" s="162">
        <f>SUM(P410:P411)</f>
        <v>0</v>
      </c>
      <c r="Q409" s="161"/>
      <c r="R409" s="162">
        <f>SUM(R410:R411)</f>
        <v>0</v>
      </c>
      <c r="S409" s="161"/>
      <c r="T409" s="163">
        <f>SUM(T410:T411)</f>
        <v>0</v>
      </c>
      <c r="AR409" s="156" t="s">
        <v>84</v>
      </c>
      <c r="AT409" s="164" t="s">
        <v>73</v>
      </c>
      <c r="AU409" s="164" t="s">
        <v>24</v>
      </c>
      <c r="AY409" s="156" t="s">
        <v>125</v>
      </c>
      <c r="BK409" s="165">
        <f>SUM(BK410:BK411)</f>
        <v>0</v>
      </c>
    </row>
    <row r="410" spans="2:65" s="1" customFormat="1" ht="22.5" customHeight="1">
      <c r="B410" s="169"/>
      <c r="C410" s="170" t="s">
        <v>817</v>
      </c>
      <c r="D410" s="170" t="s">
        <v>127</v>
      </c>
      <c r="E410" s="171" t="s">
        <v>818</v>
      </c>
      <c r="F410" s="172" t="s">
        <v>819</v>
      </c>
      <c r="G410" s="173" t="s">
        <v>253</v>
      </c>
      <c r="H410" s="174">
        <v>28</v>
      </c>
      <c r="I410" s="175"/>
      <c r="J410" s="176">
        <f>ROUND(I410*H410,2)</f>
        <v>0</v>
      </c>
      <c r="K410" s="172" t="s">
        <v>5</v>
      </c>
      <c r="L410" s="40"/>
      <c r="M410" s="177" t="s">
        <v>5</v>
      </c>
      <c r="N410" s="178" t="s">
        <v>45</v>
      </c>
      <c r="O410" s="41"/>
      <c r="P410" s="179">
        <f>O410*H410</f>
        <v>0</v>
      </c>
      <c r="Q410" s="179">
        <v>0</v>
      </c>
      <c r="R410" s="179">
        <f>Q410*H410</f>
        <v>0</v>
      </c>
      <c r="S410" s="179">
        <v>0</v>
      </c>
      <c r="T410" s="180">
        <f>S410*H410</f>
        <v>0</v>
      </c>
      <c r="AR410" s="23" t="s">
        <v>227</v>
      </c>
      <c r="AT410" s="23" t="s">
        <v>127</v>
      </c>
      <c r="AU410" s="23" t="s">
        <v>84</v>
      </c>
      <c r="AY410" s="23" t="s">
        <v>125</v>
      </c>
      <c r="BE410" s="181">
        <f>IF(N410="základní",J410,0)</f>
        <v>0</v>
      </c>
      <c r="BF410" s="181">
        <f>IF(N410="snížená",J410,0)</f>
        <v>0</v>
      </c>
      <c r="BG410" s="181">
        <f>IF(N410="zákl. přenesená",J410,0)</f>
        <v>0</v>
      </c>
      <c r="BH410" s="181">
        <f>IF(N410="sníž. přenesená",J410,0)</f>
        <v>0</v>
      </c>
      <c r="BI410" s="181">
        <f>IF(N410="nulová",J410,0)</f>
        <v>0</v>
      </c>
      <c r="BJ410" s="23" t="s">
        <v>24</v>
      </c>
      <c r="BK410" s="181">
        <f>ROUND(I410*H410,2)</f>
        <v>0</v>
      </c>
      <c r="BL410" s="23" t="s">
        <v>227</v>
      </c>
      <c r="BM410" s="23" t="s">
        <v>820</v>
      </c>
    </row>
    <row r="411" spans="2:65" s="1" customFormat="1" ht="13.5">
      <c r="B411" s="40"/>
      <c r="D411" s="182" t="s">
        <v>133</v>
      </c>
      <c r="F411" s="183" t="s">
        <v>821</v>
      </c>
      <c r="I411" s="184"/>
      <c r="L411" s="40"/>
      <c r="M411" s="230"/>
      <c r="N411" s="231"/>
      <c r="O411" s="231"/>
      <c r="P411" s="231"/>
      <c r="Q411" s="231"/>
      <c r="R411" s="231"/>
      <c r="S411" s="231"/>
      <c r="T411" s="232"/>
      <c r="AT411" s="23" t="s">
        <v>133</v>
      </c>
      <c r="AU411" s="23" t="s">
        <v>84</v>
      </c>
    </row>
    <row r="412" spans="2:65" s="1" customFormat="1" ht="6.95" customHeight="1">
      <c r="B412" s="55"/>
      <c r="C412" s="56"/>
      <c r="D412" s="56"/>
      <c r="E412" s="56"/>
      <c r="F412" s="56"/>
      <c r="G412" s="56"/>
      <c r="H412" s="56"/>
      <c r="I412" s="122"/>
      <c r="J412" s="56"/>
      <c r="K412" s="56"/>
      <c r="L412" s="40"/>
    </row>
  </sheetData>
  <autoFilter ref="C85:K411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3" customWidth="1"/>
    <col min="2" max="2" width="1.6640625" style="233" customWidth="1"/>
    <col min="3" max="4" width="5" style="233" customWidth="1"/>
    <col min="5" max="5" width="11.6640625" style="233" customWidth="1"/>
    <col min="6" max="6" width="9.1640625" style="233" customWidth="1"/>
    <col min="7" max="7" width="5" style="233" customWidth="1"/>
    <col min="8" max="8" width="77.83203125" style="233" customWidth="1"/>
    <col min="9" max="10" width="20" style="233" customWidth="1"/>
    <col min="11" max="11" width="1.6640625" style="233" customWidth="1"/>
  </cols>
  <sheetData>
    <row r="1" spans="2:11" ht="37.5" customHeight="1"/>
    <row r="2" spans="2:11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pans="2:11" s="14" customFormat="1" ht="45" customHeight="1">
      <c r="B3" s="237"/>
      <c r="C3" s="359" t="s">
        <v>822</v>
      </c>
      <c r="D3" s="359"/>
      <c r="E3" s="359"/>
      <c r="F3" s="359"/>
      <c r="G3" s="359"/>
      <c r="H3" s="359"/>
      <c r="I3" s="359"/>
      <c r="J3" s="359"/>
      <c r="K3" s="238"/>
    </row>
    <row r="4" spans="2:11" ht="25.5" customHeight="1">
      <c r="B4" s="239"/>
      <c r="C4" s="363" t="s">
        <v>823</v>
      </c>
      <c r="D4" s="363"/>
      <c r="E4" s="363"/>
      <c r="F4" s="363"/>
      <c r="G4" s="363"/>
      <c r="H4" s="363"/>
      <c r="I4" s="363"/>
      <c r="J4" s="363"/>
      <c r="K4" s="240"/>
    </row>
    <row r="5" spans="2:11" ht="5.25" customHeight="1">
      <c r="B5" s="239"/>
      <c r="C5" s="241"/>
      <c r="D5" s="241"/>
      <c r="E5" s="241"/>
      <c r="F5" s="241"/>
      <c r="G5" s="241"/>
      <c r="H5" s="241"/>
      <c r="I5" s="241"/>
      <c r="J5" s="241"/>
      <c r="K5" s="240"/>
    </row>
    <row r="6" spans="2:11" ht="15" customHeight="1">
      <c r="B6" s="239"/>
      <c r="C6" s="362" t="s">
        <v>824</v>
      </c>
      <c r="D6" s="362"/>
      <c r="E6" s="362"/>
      <c r="F6" s="362"/>
      <c r="G6" s="362"/>
      <c r="H6" s="362"/>
      <c r="I6" s="362"/>
      <c r="J6" s="362"/>
      <c r="K6" s="240"/>
    </row>
    <row r="7" spans="2:11" ht="15" customHeight="1">
      <c r="B7" s="243"/>
      <c r="C7" s="362" t="s">
        <v>825</v>
      </c>
      <c r="D7" s="362"/>
      <c r="E7" s="362"/>
      <c r="F7" s="362"/>
      <c r="G7" s="362"/>
      <c r="H7" s="362"/>
      <c r="I7" s="362"/>
      <c r="J7" s="362"/>
      <c r="K7" s="240"/>
    </row>
    <row r="8" spans="2:11" ht="12.75" customHeight="1">
      <c r="B8" s="243"/>
      <c r="C8" s="242"/>
      <c r="D8" s="242"/>
      <c r="E8" s="242"/>
      <c r="F8" s="242"/>
      <c r="G8" s="242"/>
      <c r="H8" s="242"/>
      <c r="I8" s="242"/>
      <c r="J8" s="242"/>
      <c r="K8" s="240"/>
    </row>
    <row r="9" spans="2:11" ht="15" customHeight="1">
      <c r="B9" s="243"/>
      <c r="C9" s="362" t="s">
        <v>826</v>
      </c>
      <c r="D9" s="362"/>
      <c r="E9" s="362"/>
      <c r="F9" s="362"/>
      <c r="G9" s="362"/>
      <c r="H9" s="362"/>
      <c r="I9" s="362"/>
      <c r="J9" s="362"/>
      <c r="K9" s="240"/>
    </row>
    <row r="10" spans="2:11" ht="15" customHeight="1">
      <c r="B10" s="243"/>
      <c r="C10" s="242"/>
      <c r="D10" s="362" t="s">
        <v>827</v>
      </c>
      <c r="E10" s="362"/>
      <c r="F10" s="362"/>
      <c r="G10" s="362"/>
      <c r="H10" s="362"/>
      <c r="I10" s="362"/>
      <c r="J10" s="362"/>
      <c r="K10" s="240"/>
    </row>
    <row r="11" spans="2:11" ht="15" customHeight="1">
      <c r="B11" s="243"/>
      <c r="C11" s="244"/>
      <c r="D11" s="362" t="s">
        <v>828</v>
      </c>
      <c r="E11" s="362"/>
      <c r="F11" s="362"/>
      <c r="G11" s="362"/>
      <c r="H11" s="362"/>
      <c r="I11" s="362"/>
      <c r="J11" s="362"/>
      <c r="K11" s="240"/>
    </row>
    <row r="12" spans="2:11" ht="12.75" customHeight="1">
      <c r="B12" s="243"/>
      <c r="C12" s="244"/>
      <c r="D12" s="244"/>
      <c r="E12" s="244"/>
      <c r="F12" s="244"/>
      <c r="G12" s="244"/>
      <c r="H12" s="244"/>
      <c r="I12" s="244"/>
      <c r="J12" s="244"/>
      <c r="K12" s="240"/>
    </row>
    <row r="13" spans="2:11" ht="15" customHeight="1">
      <c r="B13" s="243"/>
      <c r="C13" s="244"/>
      <c r="D13" s="362" t="s">
        <v>829</v>
      </c>
      <c r="E13" s="362"/>
      <c r="F13" s="362"/>
      <c r="G13" s="362"/>
      <c r="H13" s="362"/>
      <c r="I13" s="362"/>
      <c r="J13" s="362"/>
      <c r="K13" s="240"/>
    </row>
    <row r="14" spans="2:11" ht="15" customHeight="1">
      <c r="B14" s="243"/>
      <c r="C14" s="244"/>
      <c r="D14" s="362" t="s">
        <v>830</v>
      </c>
      <c r="E14" s="362"/>
      <c r="F14" s="362"/>
      <c r="G14" s="362"/>
      <c r="H14" s="362"/>
      <c r="I14" s="362"/>
      <c r="J14" s="362"/>
      <c r="K14" s="240"/>
    </row>
    <row r="15" spans="2:11" ht="15" customHeight="1">
      <c r="B15" s="243"/>
      <c r="C15" s="244"/>
      <c r="D15" s="362" t="s">
        <v>831</v>
      </c>
      <c r="E15" s="362"/>
      <c r="F15" s="362"/>
      <c r="G15" s="362"/>
      <c r="H15" s="362"/>
      <c r="I15" s="362"/>
      <c r="J15" s="362"/>
      <c r="K15" s="240"/>
    </row>
    <row r="16" spans="2:11" ht="15" customHeight="1">
      <c r="B16" s="243"/>
      <c r="C16" s="244"/>
      <c r="D16" s="244"/>
      <c r="E16" s="245" t="s">
        <v>81</v>
      </c>
      <c r="F16" s="362" t="s">
        <v>832</v>
      </c>
      <c r="G16" s="362"/>
      <c r="H16" s="362"/>
      <c r="I16" s="362"/>
      <c r="J16" s="362"/>
      <c r="K16" s="240"/>
    </row>
    <row r="17" spans="2:11" ht="15" customHeight="1">
      <c r="B17" s="243"/>
      <c r="C17" s="244"/>
      <c r="D17" s="244"/>
      <c r="E17" s="245" t="s">
        <v>833</v>
      </c>
      <c r="F17" s="362" t="s">
        <v>834</v>
      </c>
      <c r="G17" s="362"/>
      <c r="H17" s="362"/>
      <c r="I17" s="362"/>
      <c r="J17" s="362"/>
      <c r="K17" s="240"/>
    </row>
    <row r="18" spans="2:11" ht="15" customHeight="1">
      <c r="B18" s="243"/>
      <c r="C18" s="244"/>
      <c r="D18" s="244"/>
      <c r="E18" s="245" t="s">
        <v>835</v>
      </c>
      <c r="F18" s="362" t="s">
        <v>836</v>
      </c>
      <c r="G18" s="362"/>
      <c r="H18" s="362"/>
      <c r="I18" s="362"/>
      <c r="J18" s="362"/>
      <c r="K18" s="240"/>
    </row>
    <row r="19" spans="2:11" ht="15" customHeight="1">
      <c r="B19" s="243"/>
      <c r="C19" s="244"/>
      <c r="D19" s="244"/>
      <c r="E19" s="245" t="s">
        <v>837</v>
      </c>
      <c r="F19" s="362" t="s">
        <v>838</v>
      </c>
      <c r="G19" s="362"/>
      <c r="H19" s="362"/>
      <c r="I19" s="362"/>
      <c r="J19" s="362"/>
      <c r="K19" s="240"/>
    </row>
    <row r="20" spans="2:11" ht="15" customHeight="1">
      <c r="B20" s="243"/>
      <c r="C20" s="244"/>
      <c r="D20" s="244"/>
      <c r="E20" s="245" t="s">
        <v>839</v>
      </c>
      <c r="F20" s="362" t="s">
        <v>840</v>
      </c>
      <c r="G20" s="362"/>
      <c r="H20" s="362"/>
      <c r="I20" s="362"/>
      <c r="J20" s="362"/>
      <c r="K20" s="240"/>
    </row>
    <row r="21" spans="2:11" ht="15" customHeight="1">
      <c r="B21" s="243"/>
      <c r="C21" s="244"/>
      <c r="D21" s="244"/>
      <c r="E21" s="245" t="s">
        <v>841</v>
      </c>
      <c r="F21" s="362" t="s">
        <v>842</v>
      </c>
      <c r="G21" s="362"/>
      <c r="H21" s="362"/>
      <c r="I21" s="362"/>
      <c r="J21" s="362"/>
      <c r="K21" s="240"/>
    </row>
    <row r="22" spans="2:11" ht="12.75" customHeight="1">
      <c r="B22" s="243"/>
      <c r="C22" s="244"/>
      <c r="D22" s="244"/>
      <c r="E22" s="244"/>
      <c r="F22" s="244"/>
      <c r="G22" s="244"/>
      <c r="H22" s="244"/>
      <c r="I22" s="244"/>
      <c r="J22" s="244"/>
      <c r="K22" s="240"/>
    </row>
    <row r="23" spans="2:11" ht="15" customHeight="1">
      <c r="B23" s="243"/>
      <c r="C23" s="362" t="s">
        <v>843</v>
      </c>
      <c r="D23" s="362"/>
      <c r="E23" s="362"/>
      <c r="F23" s="362"/>
      <c r="G23" s="362"/>
      <c r="H23" s="362"/>
      <c r="I23" s="362"/>
      <c r="J23" s="362"/>
      <c r="K23" s="240"/>
    </row>
    <row r="24" spans="2:11" ht="15" customHeight="1">
      <c r="B24" s="243"/>
      <c r="C24" s="362" t="s">
        <v>844</v>
      </c>
      <c r="D24" s="362"/>
      <c r="E24" s="362"/>
      <c r="F24" s="362"/>
      <c r="G24" s="362"/>
      <c r="H24" s="362"/>
      <c r="I24" s="362"/>
      <c r="J24" s="362"/>
      <c r="K24" s="240"/>
    </row>
    <row r="25" spans="2:11" ht="15" customHeight="1">
      <c r="B25" s="243"/>
      <c r="C25" s="242"/>
      <c r="D25" s="362" t="s">
        <v>845</v>
      </c>
      <c r="E25" s="362"/>
      <c r="F25" s="362"/>
      <c r="G25" s="362"/>
      <c r="H25" s="362"/>
      <c r="I25" s="362"/>
      <c r="J25" s="362"/>
      <c r="K25" s="240"/>
    </row>
    <row r="26" spans="2:11" ht="15" customHeight="1">
      <c r="B26" s="243"/>
      <c r="C26" s="244"/>
      <c r="D26" s="362" t="s">
        <v>846</v>
      </c>
      <c r="E26" s="362"/>
      <c r="F26" s="362"/>
      <c r="G26" s="362"/>
      <c r="H26" s="362"/>
      <c r="I26" s="362"/>
      <c r="J26" s="362"/>
      <c r="K26" s="240"/>
    </row>
    <row r="27" spans="2:11" ht="12.75" customHeight="1">
      <c r="B27" s="243"/>
      <c r="C27" s="244"/>
      <c r="D27" s="244"/>
      <c r="E27" s="244"/>
      <c r="F27" s="244"/>
      <c r="G27" s="244"/>
      <c r="H27" s="244"/>
      <c r="I27" s="244"/>
      <c r="J27" s="244"/>
      <c r="K27" s="240"/>
    </row>
    <row r="28" spans="2:11" ht="15" customHeight="1">
      <c r="B28" s="243"/>
      <c r="C28" s="244"/>
      <c r="D28" s="362" t="s">
        <v>847</v>
      </c>
      <c r="E28" s="362"/>
      <c r="F28" s="362"/>
      <c r="G28" s="362"/>
      <c r="H28" s="362"/>
      <c r="I28" s="362"/>
      <c r="J28" s="362"/>
      <c r="K28" s="240"/>
    </row>
    <row r="29" spans="2:11" ht="15" customHeight="1">
      <c r="B29" s="243"/>
      <c r="C29" s="244"/>
      <c r="D29" s="362" t="s">
        <v>848</v>
      </c>
      <c r="E29" s="362"/>
      <c r="F29" s="362"/>
      <c r="G29" s="362"/>
      <c r="H29" s="362"/>
      <c r="I29" s="362"/>
      <c r="J29" s="362"/>
      <c r="K29" s="240"/>
    </row>
    <row r="30" spans="2:11" ht="12.75" customHeight="1">
      <c r="B30" s="243"/>
      <c r="C30" s="244"/>
      <c r="D30" s="244"/>
      <c r="E30" s="244"/>
      <c r="F30" s="244"/>
      <c r="G30" s="244"/>
      <c r="H30" s="244"/>
      <c r="I30" s="244"/>
      <c r="J30" s="244"/>
      <c r="K30" s="240"/>
    </row>
    <row r="31" spans="2:11" ht="15" customHeight="1">
      <c r="B31" s="243"/>
      <c r="C31" s="244"/>
      <c r="D31" s="362" t="s">
        <v>849</v>
      </c>
      <c r="E31" s="362"/>
      <c r="F31" s="362"/>
      <c r="G31" s="362"/>
      <c r="H31" s="362"/>
      <c r="I31" s="362"/>
      <c r="J31" s="362"/>
      <c r="K31" s="240"/>
    </row>
    <row r="32" spans="2:11" ht="15" customHeight="1">
      <c r="B32" s="243"/>
      <c r="C32" s="244"/>
      <c r="D32" s="362" t="s">
        <v>850</v>
      </c>
      <c r="E32" s="362"/>
      <c r="F32" s="362"/>
      <c r="G32" s="362"/>
      <c r="H32" s="362"/>
      <c r="I32" s="362"/>
      <c r="J32" s="362"/>
      <c r="K32" s="240"/>
    </row>
    <row r="33" spans="2:11" ht="15" customHeight="1">
      <c r="B33" s="243"/>
      <c r="C33" s="244"/>
      <c r="D33" s="362" t="s">
        <v>851</v>
      </c>
      <c r="E33" s="362"/>
      <c r="F33" s="362"/>
      <c r="G33" s="362"/>
      <c r="H33" s="362"/>
      <c r="I33" s="362"/>
      <c r="J33" s="362"/>
      <c r="K33" s="240"/>
    </row>
    <row r="34" spans="2:11" ht="15" customHeight="1">
      <c r="B34" s="243"/>
      <c r="C34" s="244"/>
      <c r="D34" s="242"/>
      <c r="E34" s="246" t="s">
        <v>110</v>
      </c>
      <c r="F34" s="242"/>
      <c r="G34" s="362" t="s">
        <v>852</v>
      </c>
      <c r="H34" s="362"/>
      <c r="I34" s="362"/>
      <c r="J34" s="362"/>
      <c r="K34" s="240"/>
    </row>
    <row r="35" spans="2:11" ht="30.75" customHeight="1">
      <c r="B35" s="243"/>
      <c r="C35" s="244"/>
      <c r="D35" s="242"/>
      <c r="E35" s="246" t="s">
        <v>853</v>
      </c>
      <c r="F35" s="242"/>
      <c r="G35" s="362" t="s">
        <v>854</v>
      </c>
      <c r="H35" s="362"/>
      <c r="I35" s="362"/>
      <c r="J35" s="362"/>
      <c r="K35" s="240"/>
    </row>
    <row r="36" spans="2:11" ht="15" customHeight="1">
      <c r="B36" s="243"/>
      <c r="C36" s="244"/>
      <c r="D36" s="242"/>
      <c r="E36" s="246" t="s">
        <v>55</v>
      </c>
      <c r="F36" s="242"/>
      <c r="G36" s="362" t="s">
        <v>855</v>
      </c>
      <c r="H36" s="362"/>
      <c r="I36" s="362"/>
      <c r="J36" s="362"/>
      <c r="K36" s="240"/>
    </row>
    <row r="37" spans="2:11" ht="15" customHeight="1">
      <c r="B37" s="243"/>
      <c r="C37" s="244"/>
      <c r="D37" s="242"/>
      <c r="E37" s="246" t="s">
        <v>111</v>
      </c>
      <c r="F37" s="242"/>
      <c r="G37" s="362" t="s">
        <v>856</v>
      </c>
      <c r="H37" s="362"/>
      <c r="I37" s="362"/>
      <c r="J37" s="362"/>
      <c r="K37" s="240"/>
    </row>
    <row r="38" spans="2:11" ht="15" customHeight="1">
      <c r="B38" s="243"/>
      <c r="C38" s="244"/>
      <c r="D38" s="242"/>
      <c r="E38" s="246" t="s">
        <v>112</v>
      </c>
      <c r="F38" s="242"/>
      <c r="G38" s="362" t="s">
        <v>857</v>
      </c>
      <c r="H38" s="362"/>
      <c r="I38" s="362"/>
      <c r="J38" s="362"/>
      <c r="K38" s="240"/>
    </row>
    <row r="39" spans="2:11" ht="15" customHeight="1">
      <c r="B39" s="243"/>
      <c r="C39" s="244"/>
      <c r="D39" s="242"/>
      <c r="E39" s="246" t="s">
        <v>113</v>
      </c>
      <c r="F39" s="242"/>
      <c r="G39" s="362" t="s">
        <v>858</v>
      </c>
      <c r="H39" s="362"/>
      <c r="I39" s="362"/>
      <c r="J39" s="362"/>
      <c r="K39" s="240"/>
    </row>
    <row r="40" spans="2:11" ht="15" customHeight="1">
      <c r="B40" s="243"/>
      <c r="C40" s="244"/>
      <c r="D40" s="242"/>
      <c r="E40" s="246" t="s">
        <v>859</v>
      </c>
      <c r="F40" s="242"/>
      <c r="G40" s="362" t="s">
        <v>860</v>
      </c>
      <c r="H40" s="362"/>
      <c r="I40" s="362"/>
      <c r="J40" s="362"/>
      <c r="K40" s="240"/>
    </row>
    <row r="41" spans="2:11" ht="15" customHeight="1">
      <c r="B41" s="243"/>
      <c r="C41" s="244"/>
      <c r="D41" s="242"/>
      <c r="E41" s="246"/>
      <c r="F41" s="242"/>
      <c r="G41" s="362" t="s">
        <v>861</v>
      </c>
      <c r="H41" s="362"/>
      <c r="I41" s="362"/>
      <c r="J41" s="362"/>
      <c r="K41" s="240"/>
    </row>
    <row r="42" spans="2:11" ht="15" customHeight="1">
      <c r="B42" s="243"/>
      <c r="C42" s="244"/>
      <c r="D42" s="242"/>
      <c r="E42" s="246" t="s">
        <v>862</v>
      </c>
      <c r="F42" s="242"/>
      <c r="G42" s="362" t="s">
        <v>863</v>
      </c>
      <c r="H42" s="362"/>
      <c r="I42" s="362"/>
      <c r="J42" s="362"/>
      <c r="K42" s="240"/>
    </row>
    <row r="43" spans="2:11" ht="15" customHeight="1">
      <c r="B43" s="243"/>
      <c r="C43" s="244"/>
      <c r="D43" s="242"/>
      <c r="E43" s="246" t="s">
        <v>115</v>
      </c>
      <c r="F43" s="242"/>
      <c r="G43" s="362" t="s">
        <v>864</v>
      </c>
      <c r="H43" s="362"/>
      <c r="I43" s="362"/>
      <c r="J43" s="362"/>
      <c r="K43" s="240"/>
    </row>
    <row r="44" spans="2:11" ht="12.75" customHeight="1">
      <c r="B44" s="243"/>
      <c r="C44" s="244"/>
      <c r="D44" s="242"/>
      <c r="E44" s="242"/>
      <c r="F44" s="242"/>
      <c r="G44" s="242"/>
      <c r="H44" s="242"/>
      <c r="I44" s="242"/>
      <c r="J44" s="242"/>
      <c r="K44" s="240"/>
    </row>
    <row r="45" spans="2:11" ht="15" customHeight="1">
      <c r="B45" s="243"/>
      <c r="C45" s="244"/>
      <c r="D45" s="362" t="s">
        <v>865</v>
      </c>
      <c r="E45" s="362"/>
      <c r="F45" s="362"/>
      <c r="G45" s="362"/>
      <c r="H45" s="362"/>
      <c r="I45" s="362"/>
      <c r="J45" s="362"/>
      <c r="K45" s="240"/>
    </row>
    <row r="46" spans="2:11" ht="15" customHeight="1">
      <c r="B46" s="243"/>
      <c r="C46" s="244"/>
      <c r="D46" s="244"/>
      <c r="E46" s="362" t="s">
        <v>866</v>
      </c>
      <c r="F46" s="362"/>
      <c r="G46" s="362"/>
      <c r="H46" s="362"/>
      <c r="I46" s="362"/>
      <c r="J46" s="362"/>
      <c r="K46" s="240"/>
    </row>
    <row r="47" spans="2:11" ht="15" customHeight="1">
      <c r="B47" s="243"/>
      <c r="C47" s="244"/>
      <c r="D47" s="244"/>
      <c r="E47" s="362" t="s">
        <v>867</v>
      </c>
      <c r="F47" s="362"/>
      <c r="G47" s="362"/>
      <c r="H47" s="362"/>
      <c r="I47" s="362"/>
      <c r="J47" s="362"/>
      <c r="K47" s="240"/>
    </row>
    <row r="48" spans="2:11" ht="15" customHeight="1">
      <c r="B48" s="243"/>
      <c r="C48" s="244"/>
      <c r="D48" s="244"/>
      <c r="E48" s="362" t="s">
        <v>868</v>
      </c>
      <c r="F48" s="362"/>
      <c r="G48" s="362"/>
      <c r="H48" s="362"/>
      <c r="I48" s="362"/>
      <c r="J48" s="362"/>
      <c r="K48" s="240"/>
    </row>
    <row r="49" spans="2:11" ht="15" customHeight="1">
      <c r="B49" s="243"/>
      <c r="C49" s="244"/>
      <c r="D49" s="362" t="s">
        <v>869</v>
      </c>
      <c r="E49" s="362"/>
      <c r="F49" s="362"/>
      <c r="G49" s="362"/>
      <c r="H49" s="362"/>
      <c r="I49" s="362"/>
      <c r="J49" s="362"/>
      <c r="K49" s="240"/>
    </row>
    <row r="50" spans="2:11" ht="25.5" customHeight="1">
      <c r="B50" s="239"/>
      <c r="C50" s="363" t="s">
        <v>870</v>
      </c>
      <c r="D50" s="363"/>
      <c r="E50" s="363"/>
      <c r="F50" s="363"/>
      <c r="G50" s="363"/>
      <c r="H50" s="363"/>
      <c r="I50" s="363"/>
      <c r="J50" s="363"/>
      <c r="K50" s="240"/>
    </row>
    <row r="51" spans="2:11" ht="5.25" customHeight="1">
      <c r="B51" s="239"/>
      <c r="C51" s="241"/>
      <c r="D51" s="241"/>
      <c r="E51" s="241"/>
      <c r="F51" s="241"/>
      <c r="G51" s="241"/>
      <c r="H51" s="241"/>
      <c r="I51" s="241"/>
      <c r="J51" s="241"/>
      <c r="K51" s="240"/>
    </row>
    <row r="52" spans="2:11" ht="15" customHeight="1">
      <c r="B52" s="239"/>
      <c r="C52" s="362" t="s">
        <v>871</v>
      </c>
      <c r="D52" s="362"/>
      <c r="E52" s="362"/>
      <c r="F52" s="362"/>
      <c r="G52" s="362"/>
      <c r="H52" s="362"/>
      <c r="I52" s="362"/>
      <c r="J52" s="362"/>
      <c r="K52" s="240"/>
    </row>
    <row r="53" spans="2:11" ht="15" customHeight="1">
      <c r="B53" s="239"/>
      <c r="C53" s="362" t="s">
        <v>872</v>
      </c>
      <c r="D53" s="362"/>
      <c r="E53" s="362"/>
      <c r="F53" s="362"/>
      <c r="G53" s="362"/>
      <c r="H53" s="362"/>
      <c r="I53" s="362"/>
      <c r="J53" s="362"/>
      <c r="K53" s="240"/>
    </row>
    <row r="54" spans="2:11" ht="12.75" customHeight="1">
      <c r="B54" s="239"/>
      <c r="C54" s="242"/>
      <c r="D54" s="242"/>
      <c r="E54" s="242"/>
      <c r="F54" s="242"/>
      <c r="G54" s="242"/>
      <c r="H54" s="242"/>
      <c r="I54" s="242"/>
      <c r="J54" s="242"/>
      <c r="K54" s="240"/>
    </row>
    <row r="55" spans="2:11" ht="15" customHeight="1">
      <c r="B55" s="239"/>
      <c r="C55" s="362" t="s">
        <v>873</v>
      </c>
      <c r="D55" s="362"/>
      <c r="E55" s="362"/>
      <c r="F55" s="362"/>
      <c r="G55" s="362"/>
      <c r="H55" s="362"/>
      <c r="I55" s="362"/>
      <c r="J55" s="362"/>
      <c r="K55" s="240"/>
    </row>
    <row r="56" spans="2:11" ht="15" customHeight="1">
      <c r="B56" s="239"/>
      <c r="C56" s="244"/>
      <c r="D56" s="362" t="s">
        <v>874</v>
      </c>
      <c r="E56" s="362"/>
      <c r="F56" s="362"/>
      <c r="G56" s="362"/>
      <c r="H56" s="362"/>
      <c r="I56" s="362"/>
      <c r="J56" s="362"/>
      <c r="K56" s="240"/>
    </row>
    <row r="57" spans="2:11" ht="15" customHeight="1">
      <c r="B57" s="239"/>
      <c r="C57" s="244"/>
      <c r="D57" s="362" t="s">
        <v>875</v>
      </c>
      <c r="E57" s="362"/>
      <c r="F57" s="362"/>
      <c r="G57" s="362"/>
      <c r="H57" s="362"/>
      <c r="I57" s="362"/>
      <c r="J57" s="362"/>
      <c r="K57" s="240"/>
    </row>
    <row r="58" spans="2:11" ht="15" customHeight="1">
      <c r="B58" s="239"/>
      <c r="C58" s="244"/>
      <c r="D58" s="362" t="s">
        <v>876</v>
      </c>
      <c r="E58" s="362"/>
      <c r="F58" s="362"/>
      <c r="G58" s="362"/>
      <c r="H58" s="362"/>
      <c r="I58" s="362"/>
      <c r="J58" s="362"/>
      <c r="K58" s="240"/>
    </row>
    <row r="59" spans="2:11" ht="15" customHeight="1">
      <c r="B59" s="239"/>
      <c r="C59" s="244"/>
      <c r="D59" s="362" t="s">
        <v>877</v>
      </c>
      <c r="E59" s="362"/>
      <c r="F59" s="362"/>
      <c r="G59" s="362"/>
      <c r="H59" s="362"/>
      <c r="I59" s="362"/>
      <c r="J59" s="362"/>
      <c r="K59" s="240"/>
    </row>
    <row r="60" spans="2:11" ht="15" customHeight="1">
      <c r="B60" s="239"/>
      <c r="C60" s="244"/>
      <c r="D60" s="361" t="s">
        <v>878</v>
      </c>
      <c r="E60" s="361"/>
      <c r="F60" s="361"/>
      <c r="G60" s="361"/>
      <c r="H60" s="361"/>
      <c r="I60" s="361"/>
      <c r="J60" s="361"/>
      <c r="K60" s="240"/>
    </row>
    <row r="61" spans="2:11" ht="15" customHeight="1">
      <c r="B61" s="239"/>
      <c r="C61" s="244"/>
      <c r="D61" s="362" t="s">
        <v>879</v>
      </c>
      <c r="E61" s="362"/>
      <c r="F61" s="362"/>
      <c r="G61" s="362"/>
      <c r="H61" s="362"/>
      <c r="I61" s="362"/>
      <c r="J61" s="362"/>
      <c r="K61" s="240"/>
    </row>
    <row r="62" spans="2:11" ht="12.75" customHeight="1">
      <c r="B62" s="239"/>
      <c r="C62" s="244"/>
      <c r="D62" s="244"/>
      <c r="E62" s="247"/>
      <c r="F62" s="244"/>
      <c r="G62" s="244"/>
      <c r="H62" s="244"/>
      <c r="I62" s="244"/>
      <c r="J62" s="244"/>
      <c r="K62" s="240"/>
    </row>
    <row r="63" spans="2:11" ht="15" customHeight="1">
      <c r="B63" s="239"/>
      <c r="C63" s="244"/>
      <c r="D63" s="362" t="s">
        <v>880</v>
      </c>
      <c r="E63" s="362"/>
      <c r="F63" s="362"/>
      <c r="G63" s="362"/>
      <c r="H63" s="362"/>
      <c r="I63" s="362"/>
      <c r="J63" s="362"/>
      <c r="K63" s="240"/>
    </row>
    <row r="64" spans="2:11" ht="15" customHeight="1">
      <c r="B64" s="239"/>
      <c r="C64" s="244"/>
      <c r="D64" s="361" t="s">
        <v>881</v>
      </c>
      <c r="E64" s="361"/>
      <c r="F64" s="361"/>
      <c r="G64" s="361"/>
      <c r="H64" s="361"/>
      <c r="I64" s="361"/>
      <c r="J64" s="361"/>
      <c r="K64" s="240"/>
    </row>
    <row r="65" spans="2:11" ht="15" customHeight="1">
      <c r="B65" s="239"/>
      <c r="C65" s="244"/>
      <c r="D65" s="362" t="s">
        <v>882</v>
      </c>
      <c r="E65" s="362"/>
      <c r="F65" s="362"/>
      <c r="G65" s="362"/>
      <c r="H65" s="362"/>
      <c r="I65" s="362"/>
      <c r="J65" s="362"/>
      <c r="K65" s="240"/>
    </row>
    <row r="66" spans="2:11" ht="15" customHeight="1">
      <c r="B66" s="239"/>
      <c r="C66" s="244"/>
      <c r="D66" s="362" t="s">
        <v>883</v>
      </c>
      <c r="E66" s="362"/>
      <c r="F66" s="362"/>
      <c r="G66" s="362"/>
      <c r="H66" s="362"/>
      <c r="I66" s="362"/>
      <c r="J66" s="362"/>
      <c r="K66" s="240"/>
    </row>
    <row r="67" spans="2:11" ht="15" customHeight="1">
      <c r="B67" s="239"/>
      <c r="C67" s="244"/>
      <c r="D67" s="362" t="s">
        <v>884</v>
      </c>
      <c r="E67" s="362"/>
      <c r="F67" s="362"/>
      <c r="G67" s="362"/>
      <c r="H67" s="362"/>
      <c r="I67" s="362"/>
      <c r="J67" s="362"/>
      <c r="K67" s="240"/>
    </row>
    <row r="68" spans="2:11" ht="15" customHeight="1">
      <c r="B68" s="239"/>
      <c r="C68" s="244"/>
      <c r="D68" s="362" t="s">
        <v>885</v>
      </c>
      <c r="E68" s="362"/>
      <c r="F68" s="362"/>
      <c r="G68" s="362"/>
      <c r="H68" s="362"/>
      <c r="I68" s="362"/>
      <c r="J68" s="362"/>
      <c r="K68" s="240"/>
    </row>
    <row r="69" spans="2:11" ht="12.75" customHeight="1">
      <c r="B69" s="248"/>
      <c r="C69" s="249"/>
      <c r="D69" s="249"/>
      <c r="E69" s="249"/>
      <c r="F69" s="249"/>
      <c r="G69" s="249"/>
      <c r="H69" s="249"/>
      <c r="I69" s="249"/>
      <c r="J69" s="249"/>
      <c r="K69" s="250"/>
    </row>
    <row r="70" spans="2:11" ht="18.75" customHeight="1">
      <c r="B70" s="251"/>
      <c r="C70" s="251"/>
      <c r="D70" s="251"/>
      <c r="E70" s="251"/>
      <c r="F70" s="251"/>
      <c r="G70" s="251"/>
      <c r="H70" s="251"/>
      <c r="I70" s="251"/>
      <c r="J70" s="251"/>
      <c r="K70" s="252"/>
    </row>
    <row r="71" spans="2:11" ht="18.75" customHeight="1">
      <c r="B71" s="252"/>
      <c r="C71" s="252"/>
      <c r="D71" s="252"/>
      <c r="E71" s="252"/>
      <c r="F71" s="252"/>
      <c r="G71" s="252"/>
      <c r="H71" s="252"/>
      <c r="I71" s="252"/>
      <c r="J71" s="252"/>
      <c r="K71" s="252"/>
    </row>
    <row r="72" spans="2:11" ht="7.5" customHeight="1">
      <c r="B72" s="253"/>
      <c r="C72" s="254"/>
      <c r="D72" s="254"/>
      <c r="E72" s="254"/>
      <c r="F72" s="254"/>
      <c r="G72" s="254"/>
      <c r="H72" s="254"/>
      <c r="I72" s="254"/>
      <c r="J72" s="254"/>
      <c r="K72" s="255"/>
    </row>
    <row r="73" spans="2:11" ht="45" customHeight="1">
      <c r="B73" s="256"/>
      <c r="C73" s="360" t="s">
        <v>89</v>
      </c>
      <c r="D73" s="360"/>
      <c r="E73" s="360"/>
      <c r="F73" s="360"/>
      <c r="G73" s="360"/>
      <c r="H73" s="360"/>
      <c r="I73" s="360"/>
      <c r="J73" s="360"/>
      <c r="K73" s="257"/>
    </row>
    <row r="74" spans="2:11" ht="17.25" customHeight="1">
      <c r="B74" s="256"/>
      <c r="C74" s="258" t="s">
        <v>886</v>
      </c>
      <c r="D74" s="258"/>
      <c r="E74" s="258"/>
      <c r="F74" s="258" t="s">
        <v>887</v>
      </c>
      <c r="G74" s="259"/>
      <c r="H74" s="258" t="s">
        <v>111</v>
      </c>
      <c r="I74" s="258" t="s">
        <v>59</v>
      </c>
      <c r="J74" s="258" t="s">
        <v>888</v>
      </c>
      <c r="K74" s="257"/>
    </row>
    <row r="75" spans="2:11" ht="17.25" customHeight="1">
      <c r="B75" s="256"/>
      <c r="C75" s="260" t="s">
        <v>889</v>
      </c>
      <c r="D75" s="260"/>
      <c r="E75" s="260"/>
      <c r="F75" s="261" t="s">
        <v>890</v>
      </c>
      <c r="G75" s="262"/>
      <c r="H75" s="260"/>
      <c r="I75" s="260"/>
      <c r="J75" s="260" t="s">
        <v>891</v>
      </c>
      <c r="K75" s="257"/>
    </row>
    <row r="76" spans="2:11" ht="5.25" customHeight="1">
      <c r="B76" s="256"/>
      <c r="C76" s="263"/>
      <c r="D76" s="263"/>
      <c r="E76" s="263"/>
      <c r="F76" s="263"/>
      <c r="G76" s="264"/>
      <c r="H76" s="263"/>
      <c r="I76" s="263"/>
      <c r="J76" s="263"/>
      <c r="K76" s="257"/>
    </row>
    <row r="77" spans="2:11" ht="15" customHeight="1">
      <c r="B77" s="256"/>
      <c r="C77" s="246" t="s">
        <v>55</v>
      </c>
      <c r="D77" s="263"/>
      <c r="E77" s="263"/>
      <c r="F77" s="265" t="s">
        <v>892</v>
      </c>
      <c r="G77" s="264"/>
      <c r="H77" s="246" t="s">
        <v>893</v>
      </c>
      <c r="I77" s="246" t="s">
        <v>894</v>
      </c>
      <c r="J77" s="246">
        <v>20</v>
      </c>
      <c r="K77" s="257"/>
    </row>
    <row r="78" spans="2:11" ht="15" customHeight="1">
      <c r="B78" s="256"/>
      <c r="C78" s="246" t="s">
        <v>895</v>
      </c>
      <c r="D78" s="246"/>
      <c r="E78" s="246"/>
      <c r="F78" s="265" t="s">
        <v>892</v>
      </c>
      <c r="G78" s="264"/>
      <c r="H78" s="246" t="s">
        <v>896</v>
      </c>
      <c r="I78" s="246" t="s">
        <v>894</v>
      </c>
      <c r="J78" s="246">
        <v>120</v>
      </c>
      <c r="K78" s="257"/>
    </row>
    <row r="79" spans="2:11" ht="15" customHeight="1">
      <c r="B79" s="266"/>
      <c r="C79" s="246" t="s">
        <v>897</v>
      </c>
      <c r="D79" s="246"/>
      <c r="E79" s="246"/>
      <c r="F79" s="265" t="s">
        <v>898</v>
      </c>
      <c r="G79" s="264"/>
      <c r="H79" s="246" t="s">
        <v>899</v>
      </c>
      <c r="I79" s="246" t="s">
        <v>894</v>
      </c>
      <c r="J79" s="246">
        <v>50</v>
      </c>
      <c r="K79" s="257"/>
    </row>
    <row r="80" spans="2:11" ht="15" customHeight="1">
      <c r="B80" s="266"/>
      <c r="C80" s="246" t="s">
        <v>900</v>
      </c>
      <c r="D80" s="246"/>
      <c r="E80" s="246"/>
      <c r="F80" s="265" t="s">
        <v>892</v>
      </c>
      <c r="G80" s="264"/>
      <c r="H80" s="246" t="s">
        <v>901</v>
      </c>
      <c r="I80" s="246" t="s">
        <v>902</v>
      </c>
      <c r="J80" s="246"/>
      <c r="K80" s="257"/>
    </row>
    <row r="81" spans="2:11" ht="15" customHeight="1">
      <c r="B81" s="266"/>
      <c r="C81" s="267" t="s">
        <v>903</v>
      </c>
      <c r="D81" s="267"/>
      <c r="E81" s="267"/>
      <c r="F81" s="268" t="s">
        <v>898</v>
      </c>
      <c r="G81" s="267"/>
      <c r="H81" s="267" t="s">
        <v>904</v>
      </c>
      <c r="I81" s="267" t="s">
        <v>894</v>
      </c>
      <c r="J81" s="267">
        <v>15</v>
      </c>
      <c r="K81" s="257"/>
    </row>
    <row r="82" spans="2:11" ht="15" customHeight="1">
      <c r="B82" s="266"/>
      <c r="C82" s="267" t="s">
        <v>905</v>
      </c>
      <c r="D82" s="267"/>
      <c r="E82" s="267"/>
      <c r="F82" s="268" t="s">
        <v>898</v>
      </c>
      <c r="G82" s="267"/>
      <c r="H82" s="267" t="s">
        <v>906</v>
      </c>
      <c r="I82" s="267" t="s">
        <v>894</v>
      </c>
      <c r="J82" s="267">
        <v>15</v>
      </c>
      <c r="K82" s="257"/>
    </row>
    <row r="83" spans="2:11" ht="15" customHeight="1">
      <c r="B83" s="266"/>
      <c r="C83" s="267" t="s">
        <v>907</v>
      </c>
      <c r="D83" s="267"/>
      <c r="E83" s="267"/>
      <c r="F83" s="268" t="s">
        <v>898</v>
      </c>
      <c r="G83" s="267"/>
      <c r="H83" s="267" t="s">
        <v>908</v>
      </c>
      <c r="I83" s="267" t="s">
        <v>894</v>
      </c>
      <c r="J83" s="267">
        <v>20</v>
      </c>
      <c r="K83" s="257"/>
    </row>
    <row r="84" spans="2:11" ht="15" customHeight="1">
      <c r="B84" s="266"/>
      <c r="C84" s="267" t="s">
        <v>909</v>
      </c>
      <c r="D84" s="267"/>
      <c r="E84" s="267"/>
      <c r="F84" s="268" t="s">
        <v>898</v>
      </c>
      <c r="G84" s="267"/>
      <c r="H84" s="267" t="s">
        <v>910</v>
      </c>
      <c r="I84" s="267" t="s">
        <v>894</v>
      </c>
      <c r="J84" s="267">
        <v>20</v>
      </c>
      <c r="K84" s="257"/>
    </row>
    <row r="85" spans="2:11" ht="15" customHeight="1">
      <c r="B85" s="266"/>
      <c r="C85" s="246" t="s">
        <v>911</v>
      </c>
      <c r="D85" s="246"/>
      <c r="E85" s="246"/>
      <c r="F85" s="265" t="s">
        <v>898</v>
      </c>
      <c r="G85" s="264"/>
      <c r="H85" s="246" t="s">
        <v>912</v>
      </c>
      <c r="I85" s="246" t="s">
        <v>894</v>
      </c>
      <c r="J85" s="246">
        <v>50</v>
      </c>
      <c r="K85" s="257"/>
    </row>
    <row r="86" spans="2:11" ht="15" customHeight="1">
      <c r="B86" s="266"/>
      <c r="C86" s="246" t="s">
        <v>913</v>
      </c>
      <c r="D86" s="246"/>
      <c r="E86" s="246"/>
      <c r="F86" s="265" t="s">
        <v>898</v>
      </c>
      <c r="G86" s="264"/>
      <c r="H86" s="246" t="s">
        <v>914</v>
      </c>
      <c r="I86" s="246" t="s">
        <v>894</v>
      </c>
      <c r="J86" s="246">
        <v>20</v>
      </c>
      <c r="K86" s="257"/>
    </row>
    <row r="87" spans="2:11" ht="15" customHeight="1">
      <c r="B87" s="266"/>
      <c r="C87" s="246" t="s">
        <v>915</v>
      </c>
      <c r="D87" s="246"/>
      <c r="E87" s="246"/>
      <c r="F87" s="265" t="s">
        <v>898</v>
      </c>
      <c r="G87" s="264"/>
      <c r="H87" s="246" t="s">
        <v>916</v>
      </c>
      <c r="I87" s="246" t="s">
        <v>894</v>
      </c>
      <c r="J87" s="246">
        <v>20</v>
      </c>
      <c r="K87" s="257"/>
    </row>
    <row r="88" spans="2:11" ht="15" customHeight="1">
      <c r="B88" s="266"/>
      <c r="C88" s="246" t="s">
        <v>917</v>
      </c>
      <c r="D88" s="246"/>
      <c r="E88" s="246"/>
      <c r="F88" s="265" t="s">
        <v>898</v>
      </c>
      <c r="G88" s="264"/>
      <c r="H88" s="246" t="s">
        <v>918</v>
      </c>
      <c r="I88" s="246" t="s">
        <v>894</v>
      </c>
      <c r="J88" s="246">
        <v>50</v>
      </c>
      <c r="K88" s="257"/>
    </row>
    <row r="89" spans="2:11" ht="15" customHeight="1">
      <c r="B89" s="266"/>
      <c r="C89" s="246" t="s">
        <v>919</v>
      </c>
      <c r="D89" s="246"/>
      <c r="E89" s="246"/>
      <c r="F89" s="265" t="s">
        <v>898</v>
      </c>
      <c r="G89" s="264"/>
      <c r="H89" s="246" t="s">
        <v>919</v>
      </c>
      <c r="I89" s="246" t="s">
        <v>894</v>
      </c>
      <c r="J89" s="246">
        <v>50</v>
      </c>
      <c r="K89" s="257"/>
    </row>
    <row r="90" spans="2:11" ht="15" customHeight="1">
      <c r="B90" s="266"/>
      <c r="C90" s="246" t="s">
        <v>116</v>
      </c>
      <c r="D90" s="246"/>
      <c r="E90" s="246"/>
      <c r="F90" s="265" t="s">
        <v>898</v>
      </c>
      <c r="G90" s="264"/>
      <c r="H90" s="246" t="s">
        <v>920</v>
      </c>
      <c r="I90" s="246" t="s">
        <v>894</v>
      </c>
      <c r="J90" s="246">
        <v>255</v>
      </c>
      <c r="K90" s="257"/>
    </row>
    <row r="91" spans="2:11" ht="15" customHeight="1">
      <c r="B91" s="266"/>
      <c r="C91" s="246" t="s">
        <v>921</v>
      </c>
      <c r="D91" s="246"/>
      <c r="E91" s="246"/>
      <c r="F91" s="265" t="s">
        <v>892</v>
      </c>
      <c r="G91" s="264"/>
      <c r="H91" s="246" t="s">
        <v>922</v>
      </c>
      <c r="I91" s="246" t="s">
        <v>923</v>
      </c>
      <c r="J91" s="246"/>
      <c r="K91" s="257"/>
    </row>
    <row r="92" spans="2:11" ht="15" customHeight="1">
      <c r="B92" s="266"/>
      <c r="C92" s="246" t="s">
        <v>924</v>
      </c>
      <c r="D92" s="246"/>
      <c r="E92" s="246"/>
      <c r="F92" s="265" t="s">
        <v>892</v>
      </c>
      <c r="G92" s="264"/>
      <c r="H92" s="246" t="s">
        <v>925</v>
      </c>
      <c r="I92" s="246" t="s">
        <v>926</v>
      </c>
      <c r="J92" s="246"/>
      <c r="K92" s="257"/>
    </row>
    <row r="93" spans="2:11" ht="15" customHeight="1">
      <c r="B93" s="266"/>
      <c r="C93" s="246" t="s">
        <v>927</v>
      </c>
      <c r="D93" s="246"/>
      <c r="E93" s="246"/>
      <c r="F93" s="265" t="s">
        <v>892</v>
      </c>
      <c r="G93" s="264"/>
      <c r="H93" s="246" t="s">
        <v>927</v>
      </c>
      <c r="I93" s="246" t="s">
        <v>926</v>
      </c>
      <c r="J93" s="246"/>
      <c r="K93" s="257"/>
    </row>
    <row r="94" spans="2:11" ht="15" customHeight="1">
      <c r="B94" s="266"/>
      <c r="C94" s="246" t="s">
        <v>40</v>
      </c>
      <c r="D94" s="246"/>
      <c r="E94" s="246"/>
      <c r="F94" s="265" t="s">
        <v>892</v>
      </c>
      <c r="G94" s="264"/>
      <c r="H94" s="246" t="s">
        <v>928</v>
      </c>
      <c r="I94" s="246" t="s">
        <v>926</v>
      </c>
      <c r="J94" s="246"/>
      <c r="K94" s="257"/>
    </row>
    <row r="95" spans="2:11" ht="15" customHeight="1">
      <c r="B95" s="266"/>
      <c r="C95" s="246" t="s">
        <v>50</v>
      </c>
      <c r="D95" s="246"/>
      <c r="E95" s="246"/>
      <c r="F95" s="265" t="s">
        <v>892</v>
      </c>
      <c r="G95" s="264"/>
      <c r="H95" s="246" t="s">
        <v>929</v>
      </c>
      <c r="I95" s="246" t="s">
        <v>926</v>
      </c>
      <c r="J95" s="246"/>
      <c r="K95" s="257"/>
    </row>
    <row r="96" spans="2:11" ht="15" customHeight="1">
      <c r="B96" s="269"/>
      <c r="C96" s="270"/>
      <c r="D96" s="270"/>
      <c r="E96" s="270"/>
      <c r="F96" s="270"/>
      <c r="G96" s="270"/>
      <c r="H96" s="270"/>
      <c r="I96" s="270"/>
      <c r="J96" s="270"/>
      <c r="K96" s="271"/>
    </row>
    <row r="97" spans="2:11" ht="18.75" customHeight="1">
      <c r="B97" s="272"/>
      <c r="C97" s="273"/>
      <c r="D97" s="273"/>
      <c r="E97" s="273"/>
      <c r="F97" s="273"/>
      <c r="G97" s="273"/>
      <c r="H97" s="273"/>
      <c r="I97" s="273"/>
      <c r="J97" s="273"/>
      <c r="K97" s="272"/>
    </row>
    <row r="98" spans="2:11" ht="18.75" customHeight="1">
      <c r="B98" s="252"/>
      <c r="C98" s="252"/>
      <c r="D98" s="252"/>
      <c r="E98" s="252"/>
      <c r="F98" s="252"/>
      <c r="G98" s="252"/>
      <c r="H98" s="252"/>
      <c r="I98" s="252"/>
      <c r="J98" s="252"/>
      <c r="K98" s="252"/>
    </row>
    <row r="99" spans="2:11" ht="7.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5"/>
    </row>
    <row r="100" spans="2:11" ht="45" customHeight="1">
      <c r="B100" s="256"/>
      <c r="C100" s="360" t="s">
        <v>930</v>
      </c>
      <c r="D100" s="360"/>
      <c r="E100" s="360"/>
      <c r="F100" s="360"/>
      <c r="G100" s="360"/>
      <c r="H100" s="360"/>
      <c r="I100" s="360"/>
      <c r="J100" s="360"/>
      <c r="K100" s="257"/>
    </row>
    <row r="101" spans="2:11" ht="17.25" customHeight="1">
      <c r="B101" s="256"/>
      <c r="C101" s="258" t="s">
        <v>886</v>
      </c>
      <c r="D101" s="258"/>
      <c r="E101" s="258"/>
      <c r="F101" s="258" t="s">
        <v>887</v>
      </c>
      <c r="G101" s="259"/>
      <c r="H101" s="258" t="s">
        <v>111</v>
      </c>
      <c r="I101" s="258" t="s">
        <v>59</v>
      </c>
      <c r="J101" s="258" t="s">
        <v>888</v>
      </c>
      <c r="K101" s="257"/>
    </row>
    <row r="102" spans="2:11" ht="17.25" customHeight="1">
      <c r="B102" s="256"/>
      <c r="C102" s="260" t="s">
        <v>889</v>
      </c>
      <c r="D102" s="260"/>
      <c r="E102" s="260"/>
      <c r="F102" s="261" t="s">
        <v>890</v>
      </c>
      <c r="G102" s="262"/>
      <c r="H102" s="260"/>
      <c r="I102" s="260"/>
      <c r="J102" s="260" t="s">
        <v>891</v>
      </c>
      <c r="K102" s="257"/>
    </row>
    <row r="103" spans="2:11" ht="5.25" customHeight="1">
      <c r="B103" s="256"/>
      <c r="C103" s="258"/>
      <c r="D103" s="258"/>
      <c r="E103" s="258"/>
      <c r="F103" s="258"/>
      <c r="G103" s="274"/>
      <c r="H103" s="258"/>
      <c r="I103" s="258"/>
      <c r="J103" s="258"/>
      <c r="K103" s="257"/>
    </row>
    <row r="104" spans="2:11" ht="15" customHeight="1">
      <c r="B104" s="256"/>
      <c r="C104" s="246" t="s">
        <v>55</v>
      </c>
      <c r="D104" s="263"/>
      <c r="E104" s="263"/>
      <c r="F104" s="265" t="s">
        <v>892</v>
      </c>
      <c r="G104" s="274"/>
      <c r="H104" s="246" t="s">
        <v>931</v>
      </c>
      <c r="I104" s="246" t="s">
        <v>894</v>
      </c>
      <c r="J104" s="246">
        <v>20</v>
      </c>
      <c r="K104" s="257"/>
    </row>
    <row r="105" spans="2:11" ht="15" customHeight="1">
      <c r="B105" s="256"/>
      <c r="C105" s="246" t="s">
        <v>895</v>
      </c>
      <c r="D105" s="246"/>
      <c r="E105" s="246"/>
      <c r="F105" s="265" t="s">
        <v>892</v>
      </c>
      <c r="G105" s="246"/>
      <c r="H105" s="246" t="s">
        <v>931</v>
      </c>
      <c r="I105" s="246" t="s">
        <v>894</v>
      </c>
      <c r="J105" s="246">
        <v>120</v>
      </c>
      <c r="K105" s="257"/>
    </row>
    <row r="106" spans="2:11" ht="15" customHeight="1">
      <c r="B106" s="266"/>
      <c r="C106" s="246" t="s">
        <v>897</v>
      </c>
      <c r="D106" s="246"/>
      <c r="E106" s="246"/>
      <c r="F106" s="265" t="s">
        <v>898</v>
      </c>
      <c r="G106" s="246"/>
      <c r="H106" s="246" t="s">
        <v>931</v>
      </c>
      <c r="I106" s="246" t="s">
        <v>894</v>
      </c>
      <c r="J106" s="246">
        <v>50</v>
      </c>
      <c r="K106" s="257"/>
    </row>
    <row r="107" spans="2:11" ht="15" customHeight="1">
      <c r="B107" s="266"/>
      <c r="C107" s="246" t="s">
        <v>900</v>
      </c>
      <c r="D107" s="246"/>
      <c r="E107" s="246"/>
      <c r="F107" s="265" t="s">
        <v>892</v>
      </c>
      <c r="G107" s="246"/>
      <c r="H107" s="246" t="s">
        <v>931</v>
      </c>
      <c r="I107" s="246" t="s">
        <v>902</v>
      </c>
      <c r="J107" s="246"/>
      <c r="K107" s="257"/>
    </row>
    <row r="108" spans="2:11" ht="15" customHeight="1">
      <c r="B108" s="266"/>
      <c r="C108" s="246" t="s">
        <v>911</v>
      </c>
      <c r="D108" s="246"/>
      <c r="E108" s="246"/>
      <c r="F108" s="265" t="s">
        <v>898</v>
      </c>
      <c r="G108" s="246"/>
      <c r="H108" s="246" t="s">
        <v>931</v>
      </c>
      <c r="I108" s="246" t="s">
        <v>894</v>
      </c>
      <c r="J108" s="246">
        <v>50</v>
      </c>
      <c r="K108" s="257"/>
    </row>
    <row r="109" spans="2:11" ht="15" customHeight="1">
      <c r="B109" s="266"/>
      <c r="C109" s="246" t="s">
        <v>919</v>
      </c>
      <c r="D109" s="246"/>
      <c r="E109" s="246"/>
      <c r="F109" s="265" t="s">
        <v>898</v>
      </c>
      <c r="G109" s="246"/>
      <c r="H109" s="246" t="s">
        <v>931</v>
      </c>
      <c r="I109" s="246" t="s">
        <v>894</v>
      </c>
      <c r="J109" s="246">
        <v>50</v>
      </c>
      <c r="K109" s="257"/>
    </row>
    <row r="110" spans="2:11" ht="15" customHeight="1">
      <c r="B110" s="266"/>
      <c r="C110" s="246" t="s">
        <v>917</v>
      </c>
      <c r="D110" s="246"/>
      <c r="E110" s="246"/>
      <c r="F110" s="265" t="s">
        <v>898</v>
      </c>
      <c r="G110" s="246"/>
      <c r="H110" s="246" t="s">
        <v>931</v>
      </c>
      <c r="I110" s="246" t="s">
        <v>894</v>
      </c>
      <c r="J110" s="246">
        <v>50</v>
      </c>
      <c r="K110" s="257"/>
    </row>
    <row r="111" spans="2:11" ht="15" customHeight="1">
      <c r="B111" s="266"/>
      <c r="C111" s="246" t="s">
        <v>55</v>
      </c>
      <c r="D111" s="246"/>
      <c r="E111" s="246"/>
      <c r="F111" s="265" t="s">
        <v>892</v>
      </c>
      <c r="G111" s="246"/>
      <c r="H111" s="246" t="s">
        <v>932</v>
      </c>
      <c r="I111" s="246" t="s">
        <v>894</v>
      </c>
      <c r="J111" s="246">
        <v>20</v>
      </c>
      <c r="K111" s="257"/>
    </row>
    <row r="112" spans="2:11" ht="15" customHeight="1">
      <c r="B112" s="266"/>
      <c r="C112" s="246" t="s">
        <v>933</v>
      </c>
      <c r="D112" s="246"/>
      <c r="E112" s="246"/>
      <c r="F112" s="265" t="s">
        <v>892</v>
      </c>
      <c r="G112" s="246"/>
      <c r="H112" s="246" t="s">
        <v>934</v>
      </c>
      <c r="I112" s="246" t="s">
        <v>894</v>
      </c>
      <c r="J112" s="246">
        <v>120</v>
      </c>
      <c r="K112" s="257"/>
    </row>
    <row r="113" spans="2:11" ht="15" customHeight="1">
      <c r="B113" s="266"/>
      <c r="C113" s="246" t="s">
        <v>40</v>
      </c>
      <c r="D113" s="246"/>
      <c r="E113" s="246"/>
      <c r="F113" s="265" t="s">
        <v>892</v>
      </c>
      <c r="G113" s="246"/>
      <c r="H113" s="246" t="s">
        <v>935</v>
      </c>
      <c r="I113" s="246" t="s">
        <v>926</v>
      </c>
      <c r="J113" s="246"/>
      <c r="K113" s="257"/>
    </row>
    <row r="114" spans="2:11" ht="15" customHeight="1">
      <c r="B114" s="266"/>
      <c r="C114" s="246" t="s">
        <v>50</v>
      </c>
      <c r="D114" s="246"/>
      <c r="E114" s="246"/>
      <c r="F114" s="265" t="s">
        <v>892</v>
      </c>
      <c r="G114" s="246"/>
      <c r="H114" s="246" t="s">
        <v>936</v>
      </c>
      <c r="I114" s="246" t="s">
        <v>926</v>
      </c>
      <c r="J114" s="246"/>
      <c r="K114" s="257"/>
    </row>
    <row r="115" spans="2:11" ht="15" customHeight="1">
      <c r="B115" s="266"/>
      <c r="C115" s="246" t="s">
        <v>59</v>
      </c>
      <c r="D115" s="246"/>
      <c r="E115" s="246"/>
      <c r="F115" s="265" t="s">
        <v>892</v>
      </c>
      <c r="G115" s="246"/>
      <c r="H115" s="246" t="s">
        <v>937</v>
      </c>
      <c r="I115" s="246" t="s">
        <v>938</v>
      </c>
      <c r="J115" s="246"/>
      <c r="K115" s="257"/>
    </row>
    <row r="116" spans="2:11" ht="15" customHeight="1">
      <c r="B116" s="269"/>
      <c r="C116" s="275"/>
      <c r="D116" s="275"/>
      <c r="E116" s="275"/>
      <c r="F116" s="275"/>
      <c r="G116" s="275"/>
      <c r="H116" s="275"/>
      <c r="I116" s="275"/>
      <c r="J116" s="275"/>
      <c r="K116" s="271"/>
    </row>
    <row r="117" spans="2:11" ht="18.75" customHeight="1">
      <c r="B117" s="276"/>
      <c r="C117" s="242"/>
      <c r="D117" s="242"/>
      <c r="E117" s="242"/>
      <c r="F117" s="277"/>
      <c r="G117" s="242"/>
      <c r="H117" s="242"/>
      <c r="I117" s="242"/>
      <c r="J117" s="242"/>
      <c r="K117" s="276"/>
    </row>
    <row r="118" spans="2:11" ht="18.75" customHeight="1">
      <c r="B118" s="252"/>
      <c r="C118" s="252"/>
      <c r="D118" s="252"/>
      <c r="E118" s="252"/>
      <c r="F118" s="252"/>
      <c r="G118" s="252"/>
      <c r="H118" s="252"/>
      <c r="I118" s="252"/>
      <c r="J118" s="252"/>
      <c r="K118" s="252"/>
    </row>
    <row r="119" spans="2:11" ht="7.5" customHeight="1">
      <c r="B119" s="278"/>
      <c r="C119" s="279"/>
      <c r="D119" s="279"/>
      <c r="E119" s="279"/>
      <c r="F119" s="279"/>
      <c r="G119" s="279"/>
      <c r="H119" s="279"/>
      <c r="I119" s="279"/>
      <c r="J119" s="279"/>
      <c r="K119" s="280"/>
    </row>
    <row r="120" spans="2:11" ht="45" customHeight="1">
      <c r="B120" s="281"/>
      <c r="C120" s="359" t="s">
        <v>939</v>
      </c>
      <c r="D120" s="359"/>
      <c r="E120" s="359"/>
      <c r="F120" s="359"/>
      <c r="G120" s="359"/>
      <c r="H120" s="359"/>
      <c r="I120" s="359"/>
      <c r="J120" s="359"/>
      <c r="K120" s="282"/>
    </row>
    <row r="121" spans="2:11" ht="17.25" customHeight="1">
      <c r="B121" s="283"/>
      <c r="C121" s="258" t="s">
        <v>886</v>
      </c>
      <c r="D121" s="258"/>
      <c r="E121" s="258"/>
      <c r="F121" s="258" t="s">
        <v>887</v>
      </c>
      <c r="G121" s="259"/>
      <c r="H121" s="258" t="s">
        <v>111</v>
      </c>
      <c r="I121" s="258" t="s">
        <v>59</v>
      </c>
      <c r="J121" s="258" t="s">
        <v>888</v>
      </c>
      <c r="K121" s="284"/>
    </row>
    <row r="122" spans="2:11" ht="17.25" customHeight="1">
      <c r="B122" s="283"/>
      <c r="C122" s="260" t="s">
        <v>889</v>
      </c>
      <c r="D122" s="260"/>
      <c r="E122" s="260"/>
      <c r="F122" s="261" t="s">
        <v>890</v>
      </c>
      <c r="G122" s="262"/>
      <c r="H122" s="260"/>
      <c r="I122" s="260"/>
      <c r="J122" s="260" t="s">
        <v>891</v>
      </c>
      <c r="K122" s="284"/>
    </row>
    <row r="123" spans="2:11" ht="5.25" customHeight="1">
      <c r="B123" s="285"/>
      <c r="C123" s="263"/>
      <c r="D123" s="263"/>
      <c r="E123" s="263"/>
      <c r="F123" s="263"/>
      <c r="G123" s="246"/>
      <c r="H123" s="263"/>
      <c r="I123" s="263"/>
      <c r="J123" s="263"/>
      <c r="K123" s="286"/>
    </row>
    <row r="124" spans="2:11" ht="15" customHeight="1">
      <c r="B124" s="285"/>
      <c r="C124" s="246" t="s">
        <v>895</v>
      </c>
      <c r="D124" s="263"/>
      <c r="E124" s="263"/>
      <c r="F124" s="265" t="s">
        <v>892</v>
      </c>
      <c r="G124" s="246"/>
      <c r="H124" s="246" t="s">
        <v>931</v>
      </c>
      <c r="I124" s="246" t="s">
        <v>894</v>
      </c>
      <c r="J124" s="246">
        <v>120</v>
      </c>
      <c r="K124" s="287"/>
    </row>
    <row r="125" spans="2:11" ht="15" customHeight="1">
      <c r="B125" s="285"/>
      <c r="C125" s="246" t="s">
        <v>940</v>
      </c>
      <c r="D125" s="246"/>
      <c r="E125" s="246"/>
      <c r="F125" s="265" t="s">
        <v>892</v>
      </c>
      <c r="G125" s="246"/>
      <c r="H125" s="246" t="s">
        <v>941</v>
      </c>
      <c r="I125" s="246" t="s">
        <v>894</v>
      </c>
      <c r="J125" s="246" t="s">
        <v>942</v>
      </c>
      <c r="K125" s="287"/>
    </row>
    <row r="126" spans="2:11" ht="15" customHeight="1">
      <c r="B126" s="285"/>
      <c r="C126" s="246" t="s">
        <v>841</v>
      </c>
      <c r="D126" s="246"/>
      <c r="E126" s="246"/>
      <c r="F126" s="265" t="s">
        <v>892</v>
      </c>
      <c r="G126" s="246"/>
      <c r="H126" s="246" t="s">
        <v>943</v>
      </c>
      <c r="I126" s="246" t="s">
        <v>894</v>
      </c>
      <c r="J126" s="246" t="s">
        <v>942</v>
      </c>
      <c r="K126" s="287"/>
    </row>
    <row r="127" spans="2:11" ht="15" customHeight="1">
      <c r="B127" s="285"/>
      <c r="C127" s="246" t="s">
        <v>903</v>
      </c>
      <c r="D127" s="246"/>
      <c r="E127" s="246"/>
      <c r="F127" s="265" t="s">
        <v>898</v>
      </c>
      <c r="G127" s="246"/>
      <c r="H127" s="246" t="s">
        <v>904</v>
      </c>
      <c r="I127" s="246" t="s">
        <v>894</v>
      </c>
      <c r="J127" s="246">
        <v>15</v>
      </c>
      <c r="K127" s="287"/>
    </row>
    <row r="128" spans="2:11" ht="15" customHeight="1">
      <c r="B128" s="285"/>
      <c r="C128" s="267" t="s">
        <v>905</v>
      </c>
      <c r="D128" s="267"/>
      <c r="E128" s="267"/>
      <c r="F128" s="268" t="s">
        <v>898</v>
      </c>
      <c r="G128" s="267"/>
      <c r="H128" s="267" t="s">
        <v>906</v>
      </c>
      <c r="I128" s="267" t="s">
        <v>894</v>
      </c>
      <c r="J128" s="267">
        <v>15</v>
      </c>
      <c r="K128" s="287"/>
    </row>
    <row r="129" spans="2:11" ht="15" customHeight="1">
      <c r="B129" s="285"/>
      <c r="C129" s="267" t="s">
        <v>907</v>
      </c>
      <c r="D129" s="267"/>
      <c r="E129" s="267"/>
      <c r="F129" s="268" t="s">
        <v>898</v>
      </c>
      <c r="G129" s="267"/>
      <c r="H129" s="267" t="s">
        <v>908</v>
      </c>
      <c r="I129" s="267" t="s">
        <v>894</v>
      </c>
      <c r="J129" s="267">
        <v>20</v>
      </c>
      <c r="K129" s="287"/>
    </row>
    <row r="130" spans="2:11" ht="15" customHeight="1">
      <c r="B130" s="285"/>
      <c r="C130" s="267" t="s">
        <v>909</v>
      </c>
      <c r="D130" s="267"/>
      <c r="E130" s="267"/>
      <c r="F130" s="268" t="s">
        <v>898</v>
      </c>
      <c r="G130" s="267"/>
      <c r="H130" s="267" t="s">
        <v>910</v>
      </c>
      <c r="I130" s="267" t="s">
        <v>894</v>
      </c>
      <c r="J130" s="267">
        <v>20</v>
      </c>
      <c r="K130" s="287"/>
    </row>
    <row r="131" spans="2:11" ht="15" customHeight="1">
      <c r="B131" s="285"/>
      <c r="C131" s="246" t="s">
        <v>897</v>
      </c>
      <c r="D131" s="246"/>
      <c r="E131" s="246"/>
      <c r="F131" s="265" t="s">
        <v>898</v>
      </c>
      <c r="G131" s="246"/>
      <c r="H131" s="246" t="s">
        <v>931</v>
      </c>
      <c r="I131" s="246" t="s">
        <v>894</v>
      </c>
      <c r="J131" s="246">
        <v>50</v>
      </c>
      <c r="K131" s="287"/>
    </row>
    <row r="132" spans="2:11" ht="15" customHeight="1">
      <c r="B132" s="285"/>
      <c r="C132" s="246" t="s">
        <v>911</v>
      </c>
      <c r="D132" s="246"/>
      <c r="E132" s="246"/>
      <c r="F132" s="265" t="s">
        <v>898</v>
      </c>
      <c r="G132" s="246"/>
      <c r="H132" s="246" t="s">
        <v>931</v>
      </c>
      <c r="I132" s="246" t="s">
        <v>894</v>
      </c>
      <c r="J132" s="246">
        <v>50</v>
      </c>
      <c r="K132" s="287"/>
    </row>
    <row r="133" spans="2:11" ht="15" customHeight="1">
      <c r="B133" s="285"/>
      <c r="C133" s="246" t="s">
        <v>917</v>
      </c>
      <c r="D133" s="246"/>
      <c r="E133" s="246"/>
      <c r="F133" s="265" t="s">
        <v>898</v>
      </c>
      <c r="G133" s="246"/>
      <c r="H133" s="246" t="s">
        <v>931</v>
      </c>
      <c r="I133" s="246" t="s">
        <v>894</v>
      </c>
      <c r="J133" s="246">
        <v>50</v>
      </c>
      <c r="K133" s="287"/>
    </row>
    <row r="134" spans="2:11" ht="15" customHeight="1">
      <c r="B134" s="285"/>
      <c r="C134" s="246" t="s">
        <v>919</v>
      </c>
      <c r="D134" s="246"/>
      <c r="E134" s="246"/>
      <c r="F134" s="265" t="s">
        <v>898</v>
      </c>
      <c r="G134" s="246"/>
      <c r="H134" s="246" t="s">
        <v>931</v>
      </c>
      <c r="I134" s="246" t="s">
        <v>894</v>
      </c>
      <c r="J134" s="246">
        <v>50</v>
      </c>
      <c r="K134" s="287"/>
    </row>
    <row r="135" spans="2:11" ht="15" customHeight="1">
      <c r="B135" s="285"/>
      <c r="C135" s="246" t="s">
        <v>116</v>
      </c>
      <c r="D135" s="246"/>
      <c r="E135" s="246"/>
      <c r="F135" s="265" t="s">
        <v>898</v>
      </c>
      <c r="G135" s="246"/>
      <c r="H135" s="246" t="s">
        <v>944</v>
      </c>
      <c r="I135" s="246" t="s">
        <v>894</v>
      </c>
      <c r="J135" s="246">
        <v>255</v>
      </c>
      <c r="K135" s="287"/>
    </row>
    <row r="136" spans="2:11" ht="15" customHeight="1">
      <c r="B136" s="285"/>
      <c r="C136" s="246" t="s">
        <v>921</v>
      </c>
      <c r="D136" s="246"/>
      <c r="E136" s="246"/>
      <c r="F136" s="265" t="s">
        <v>892</v>
      </c>
      <c r="G136" s="246"/>
      <c r="H136" s="246" t="s">
        <v>945</v>
      </c>
      <c r="I136" s="246" t="s">
        <v>923</v>
      </c>
      <c r="J136" s="246"/>
      <c r="K136" s="287"/>
    </row>
    <row r="137" spans="2:11" ht="15" customHeight="1">
      <c r="B137" s="285"/>
      <c r="C137" s="246" t="s">
        <v>924</v>
      </c>
      <c r="D137" s="246"/>
      <c r="E137" s="246"/>
      <c r="F137" s="265" t="s">
        <v>892</v>
      </c>
      <c r="G137" s="246"/>
      <c r="H137" s="246" t="s">
        <v>946</v>
      </c>
      <c r="I137" s="246" t="s">
        <v>926</v>
      </c>
      <c r="J137" s="246"/>
      <c r="K137" s="287"/>
    </row>
    <row r="138" spans="2:11" ht="15" customHeight="1">
      <c r="B138" s="285"/>
      <c r="C138" s="246" t="s">
        <v>927</v>
      </c>
      <c r="D138" s="246"/>
      <c r="E138" s="246"/>
      <c r="F138" s="265" t="s">
        <v>892</v>
      </c>
      <c r="G138" s="246"/>
      <c r="H138" s="246" t="s">
        <v>927</v>
      </c>
      <c r="I138" s="246" t="s">
        <v>926</v>
      </c>
      <c r="J138" s="246"/>
      <c r="K138" s="287"/>
    </row>
    <row r="139" spans="2:11" ht="15" customHeight="1">
      <c r="B139" s="285"/>
      <c r="C139" s="246" t="s">
        <v>40</v>
      </c>
      <c r="D139" s="246"/>
      <c r="E139" s="246"/>
      <c r="F139" s="265" t="s">
        <v>892</v>
      </c>
      <c r="G139" s="246"/>
      <c r="H139" s="246" t="s">
        <v>947</v>
      </c>
      <c r="I139" s="246" t="s">
        <v>926</v>
      </c>
      <c r="J139" s="246"/>
      <c r="K139" s="287"/>
    </row>
    <row r="140" spans="2:11" ht="15" customHeight="1">
      <c r="B140" s="285"/>
      <c r="C140" s="246" t="s">
        <v>948</v>
      </c>
      <c r="D140" s="246"/>
      <c r="E140" s="246"/>
      <c r="F140" s="265" t="s">
        <v>892</v>
      </c>
      <c r="G140" s="246"/>
      <c r="H140" s="246" t="s">
        <v>949</v>
      </c>
      <c r="I140" s="246" t="s">
        <v>926</v>
      </c>
      <c r="J140" s="246"/>
      <c r="K140" s="287"/>
    </row>
    <row r="141" spans="2:11" ht="15" customHeight="1">
      <c r="B141" s="288"/>
      <c r="C141" s="289"/>
      <c r="D141" s="289"/>
      <c r="E141" s="289"/>
      <c r="F141" s="289"/>
      <c r="G141" s="289"/>
      <c r="H141" s="289"/>
      <c r="I141" s="289"/>
      <c r="J141" s="289"/>
      <c r="K141" s="290"/>
    </row>
    <row r="142" spans="2:11" ht="18.75" customHeight="1">
      <c r="B142" s="242"/>
      <c r="C142" s="242"/>
      <c r="D142" s="242"/>
      <c r="E142" s="242"/>
      <c r="F142" s="277"/>
      <c r="G142" s="242"/>
      <c r="H142" s="242"/>
      <c r="I142" s="242"/>
      <c r="J142" s="242"/>
      <c r="K142" s="242"/>
    </row>
    <row r="143" spans="2:11" ht="18.75" customHeight="1">
      <c r="B143" s="252"/>
      <c r="C143" s="252"/>
      <c r="D143" s="252"/>
      <c r="E143" s="252"/>
      <c r="F143" s="252"/>
      <c r="G143" s="252"/>
      <c r="H143" s="252"/>
      <c r="I143" s="252"/>
      <c r="J143" s="252"/>
      <c r="K143" s="252"/>
    </row>
    <row r="144" spans="2:11" ht="7.5" customHeight="1">
      <c r="B144" s="253"/>
      <c r="C144" s="254"/>
      <c r="D144" s="254"/>
      <c r="E144" s="254"/>
      <c r="F144" s="254"/>
      <c r="G144" s="254"/>
      <c r="H144" s="254"/>
      <c r="I144" s="254"/>
      <c r="J144" s="254"/>
      <c r="K144" s="255"/>
    </row>
    <row r="145" spans="2:11" ht="45" customHeight="1">
      <c r="B145" s="256"/>
      <c r="C145" s="360" t="s">
        <v>950</v>
      </c>
      <c r="D145" s="360"/>
      <c r="E145" s="360"/>
      <c r="F145" s="360"/>
      <c r="G145" s="360"/>
      <c r="H145" s="360"/>
      <c r="I145" s="360"/>
      <c r="J145" s="360"/>
      <c r="K145" s="257"/>
    </row>
    <row r="146" spans="2:11" ht="17.25" customHeight="1">
      <c r="B146" s="256"/>
      <c r="C146" s="258" t="s">
        <v>886</v>
      </c>
      <c r="D146" s="258"/>
      <c r="E146" s="258"/>
      <c r="F146" s="258" t="s">
        <v>887</v>
      </c>
      <c r="G146" s="259"/>
      <c r="H146" s="258" t="s">
        <v>111</v>
      </c>
      <c r="I146" s="258" t="s">
        <v>59</v>
      </c>
      <c r="J146" s="258" t="s">
        <v>888</v>
      </c>
      <c r="K146" s="257"/>
    </row>
    <row r="147" spans="2:11" ht="17.25" customHeight="1">
      <c r="B147" s="256"/>
      <c r="C147" s="260" t="s">
        <v>889</v>
      </c>
      <c r="D147" s="260"/>
      <c r="E147" s="260"/>
      <c r="F147" s="261" t="s">
        <v>890</v>
      </c>
      <c r="G147" s="262"/>
      <c r="H147" s="260"/>
      <c r="I147" s="260"/>
      <c r="J147" s="260" t="s">
        <v>891</v>
      </c>
      <c r="K147" s="257"/>
    </row>
    <row r="148" spans="2:11" ht="5.25" customHeight="1">
      <c r="B148" s="266"/>
      <c r="C148" s="263"/>
      <c r="D148" s="263"/>
      <c r="E148" s="263"/>
      <c r="F148" s="263"/>
      <c r="G148" s="264"/>
      <c r="H148" s="263"/>
      <c r="I148" s="263"/>
      <c r="J148" s="263"/>
      <c r="K148" s="287"/>
    </row>
    <row r="149" spans="2:11" ht="15" customHeight="1">
      <c r="B149" s="266"/>
      <c r="C149" s="291" t="s">
        <v>895</v>
      </c>
      <c r="D149" s="246"/>
      <c r="E149" s="246"/>
      <c r="F149" s="292" t="s">
        <v>892</v>
      </c>
      <c r="G149" s="246"/>
      <c r="H149" s="291" t="s">
        <v>931</v>
      </c>
      <c r="I149" s="291" t="s">
        <v>894</v>
      </c>
      <c r="J149" s="291">
        <v>120</v>
      </c>
      <c r="K149" s="287"/>
    </row>
    <row r="150" spans="2:11" ht="15" customHeight="1">
      <c r="B150" s="266"/>
      <c r="C150" s="291" t="s">
        <v>940</v>
      </c>
      <c r="D150" s="246"/>
      <c r="E150" s="246"/>
      <c r="F150" s="292" t="s">
        <v>892</v>
      </c>
      <c r="G150" s="246"/>
      <c r="H150" s="291" t="s">
        <v>951</v>
      </c>
      <c r="I150" s="291" t="s">
        <v>894</v>
      </c>
      <c r="J150" s="291" t="s">
        <v>942</v>
      </c>
      <c r="K150" s="287"/>
    </row>
    <row r="151" spans="2:11" ht="15" customHeight="1">
      <c r="B151" s="266"/>
      <c r="C151" s="291" t="s">
        <v>841</v>
      </c>
      <c r="D151" s="246"/>
      <c r="E151" s="246"/>
      <c r="F151" s="292" t="s">
        <v>892</v>
      </c>
      <c r="G151" s="246"/>
      <c r="H151" s="291" t="s">
        <v>952</v>
      </c>
      <c r="I151" s="291" t="s">
        <v>894</v>
      </c>
      <c r="J151" s="291" t="s">
        <v>942</v>
      </c>
      <c r="K151" s="287"/>
    </row>
    <row r="152" spans="2:11" ht="15" customHeight="1">
      <c r="B152" s="266"/>
      <c r="C152" s="291" t="s">
        <v>897</v>
      </c>
      <c r="D152" s="246"/>
      <c r="E152" s="246"/>
      <c r="F152" s="292" t="s">
        <v>898</v>
      </c>
      <c r="G152" s="246"/>
      <c r="H152" s="291" t="s">
        <v>931</v>
      </c>
      <c r="I152" s="291" t="s">
        <v>894</v>
      </c>
      <c r="J152" s="291">
        <v>50</v>
      </c>
      <c r="K152" s="287"/>
    </row>
    <row r="153" spans="2:11" ht="15" customHeight="1">
      <c r="B153" s="266"/>
      <c r="C153" s="291" t="s">
        <v>900</v>
      </c>
      <c r="D153" s="246"/>
      <c r="E153" s="246"/>
      <c r="F153" s="292" t="s">
        <v>892</v>
      </c>
      <c r="G153" s="246"/>
      <c r="H153" s="291" t="s">
        <v>931</v>
      </c>
      <c r="I153" s="291" t="s">
        <v>902</v>
      </c>
      <c r="J153" s="291"/>
      <c r="K153" s="287"/>
    </row>
    <row r="154" spans="2:11" ht="15" customHeight="1">
      <c r="B154" s="266"/>
      <c r="C154" s="291" t="s">
        <v>911</v>
      </c>
      <c r="D154" s="246"/>
      <c r="E154" s="246"/>
      <c r="F154" s="292" t="s">
        <v>898</v>
      </c>
      <c r="G154" s="246"/>
      <c r="H154" s="291" t="s">
        <v>931</v>
      </c>
      <c r="I154" s="291" t="s">
        <v>894</v>
      </c>
      <c r="J154" s="291">
        <v>50</v>
      </c>
      <c r="K154" s="287"/>
    </row>
    <row r="155" spans="2:11" ht="15" customHeight="1">
      <c r="B155" s="266"/>
      <c r="C155" s="291" t="s">
        <v>919</v>
      </c>
      <c r="D155" s="246"/>
      <c r="E155" s="246"/>
      <c r="F155" s="292" t="s">
        <v>898</v>
      </c>
      <c r="G155" s="246"/>
      <c r="H155" s="291" t="s">
        <v>931</v>
      </c>
      <c r="I155" s="291" t="s">
        <v>894</v>
      </c>
      <c r="J155" s="291">
        <v>50</v>
      </c>
      <c r="K155" s="287"/>
    </row>
    <row r="156" spans="2:11" ht="15" customHeight="1">
      <c r="B156" s="266"/>
      <c r="C156" s="291" t="s">
        <v>917</v>
      </c>
      <c r="D156" s="246"/>
      <c r="E156" s="246"/>
      <c r="F156" s="292" t="s">
        <v>898</v>
      </c>
      <c r="G156" s="246"/>
      <c r="H156" s="291" t="s">
        <v>931</v>
      </c>
      <c r="I156" s="291" t="s">
        <v>894</v>
      </c>
      <c r="J156" s="291">
        <v>50</v>
      </c>
      <c r="K156" s="287"/>
    </row>
    <row r="157" spans="2:11" ht="15" customHeight="1">
      <c r="B157" s="266"/>
      <c r="C157" s="291" t="s">
        <v>95</v>
      </c>
      <c r="D157" s="246"/>
      <c r="E157" s="246"/>
      <c r="F157" s="292" t="s">
        <v>892</v>
      </c>
      <c r="G157" s="246"/>
      <c r="H157" s="291" t="s">
        <v>953</v>
      </c>
      <c r="I157" s="291" t="s">
        <v>894</v>
      </c>
      <c r="J157" s="291" t="s">
        <v>954</v>
      </c>
      <c r="K157" s="287"/>
    </row>
    <row r="158" spans="2:11" ht="15" customHeight="1">
      <c r="B158" s="266"/>
      <c r="C158" s="291" t="s">
        <v>955</v>
      </c>
      <c r="D158" s="246"/>
      <c r="E158" s="246"/>
      <c r="F158" s="292" t="s">
        <v>892</v>
      </c>
      <c r="G158" s="246"/>
      <c r="H158" s="291" t="s">
        <v>956</v>
      </c>
      <c r="I158" s="291" t="s">
        <v>926</v>
      </c>
      <c r="J158" s="291"/>
      <c r="K158" s="287"/>
    </row>
    <row r="159" spans="2:11" ht="15" customHeight="1">
      <c r="B159" s="293"/>
      <c r="C159" s="275"/>
      <c r="D159" s="275"/>
      <c r="E159" s="275"/>
      <c r="F159" s="275"/>
      <c r="G159" s="275"/>
      <c r="H159" s="275"/>
      <c r="I159" s="275"/>
      <c r="J159" s="275"/>
      <c r="K159" s="294"/>
    </row>
    <row r="160" spans="2:11" ht="18.75" customHeight="1">
      <c r="B160" s="242"/>
      <c r="C160" s="246"/>
      <c r="D160" s="246"/>
      <c r="E160" s="246"/>
      <c r="F160" s="265"/>
      <c r="G160" s="246"/>
      <c r="H160" s="246"/>
      <c r="I160" s="246"/>
      <c r="J160" s="246"/>
      <c r="K160" s="242"/>
    </row>
    <row r="161" spans="2:11" ht="18.75" customHeight="1">
      <c r="B161" s="252"/>
      <c r="C161" s="252"/>
      <c r="D161" s="252"/>
      <c r="E161" s="252"/>
      <c r="F161" s="252"/>
      <c r="G161" s="252"/>
      <c r="H161" s="252"/>
      <c r="I161" s="252"/>
      <c r="J161" s="252"/>
      <c r="K161" s="252"/>
    </row>
    <row r="162" spans="2:11" ht="7.5" customHeight="1">
      <c r="B162" s="234"/>
      <c r="C162" s="235"/>
      <c r="D162" s="235"/>
      <c r="E162" s="235"/>
      <c r="F162" s="235"/>
      <c r="G162" s="235"/>
      <c r="H162" s="235"/>
      <c r="I162" s="235"/>
      <c r="J162" s="235"/>
      <c r="K162" s="236"/>
    </row>
    <row r="163" spans="2:11" ht="45" customHeight="1">
      <c r="B163" s="237"/>
      <c r="C163" s="359" t="s">
        <v>957</v>
      </c>
      <c r="D163" s="359"/>
      <c r="E163" s="359"/>
      <c r="F163" s="359"/>
      <c r="G163" s="359"/>
      <c r="H163" s="359"/>
      <c r="I163" s="359"/>
      <c r="J163" s="359"/>
      <c r="K163" s="238"/>
    </row>
    <row r="164" spans="2:11" ht="17.25" customHeight="1">
      <c r="B164" s="237"/>
      <c r="C164" s="258" t="s">
        <v>886</v>
      </c>
      <c r="D164" s="258"/>
      <c r="E164" s="258"/>
      <c r="F164" s="258" t="s">
        <v>887</v>
      </c>
      <c r="G164" s="295"/>
      <c r="H164" s="296" t="s">
        <v>111</v>
      </c>
      <c r="I164" s="296" t="s">
        <v>59</v>
      </c>
      <c r="J164" s="258" t="s">
        <v>888</v>
      </c>
      <c r="K164" s="238"/>
    </row>
    <row r="165" spans="2:11" ht="17.25" customHeight="1">
      <c r="B165" s="239"/>
      <c r="C165" s="260" t="s">
        <v>889</v>
      </c>
      <c r="D165" s="260"/>
      <c r="E165" s="260"/>
      <c r="F165" s="261" t="s">
        <v>890</v>
      </c>
      <c r="G165" s="297"/>
      <c r="H165" s="298"/>
      <c r="I165" s="298"/>
      <c r="J165" s="260" t="s">
        <v>891</v>
      </c>
      <c r="K165" s="240"/>
    </row>
    <row r="166" spans="2:11" ht="5.25" customHeight="1">
      <c r="B166" s="266"/>
      <c r="C166" s="263"/>
      <c r="D166" s="263"/>
      <c r="E166" s="263"/>
      <c r="F166" s="263"/>
      <c r="G166" s="264"/>
      <c r="H166" s="263"/>
      <c r="I166" s="263"/>
      <c r="J166" s="263"/>
      <c r="K166" s="287"/>
    </row>
    <row r="167" spans="2:11" ht="15" customHeight="1">
      <c r="B167" s="266"/>
      <c r="C167" s="246" t="s">
        <v>895</v>
      </c>
      <c r="D167" s="246"/>
      <c r="E167" s="246"/>
      <c r="F167" s="265" t="s">
        <v>892</v>
      </c>
      <c r="G167" s="246"/>
      <c r="H167" s="246" t="s">
        <v>931</v>
      </c>
      <c r="I167" s="246" t="s">
        <v>894</v>
      </c>
      <c r="J167" s="246">
        <v>120</v>
      </c>
      <c r="K167" s="287"/>
    </row>
    <row r="168" spans="2:11" ht="15" customHeight="1">
      <c r="B168" s="266"/>
      <c r="C168" s="246" t="s">
        <v>940</v>
      </c>
      <c r="D168" s="246"/>
      <c r="E168" s="246"/>
      <c r="F168" s="265" t="s">
        <v>892</v>
      </c>
      <c r="G168" s="246"/>
      <c r="H168" s="246" t="s">
        <v>941</v>
      </c>
      <c r="I168" s="246" t="s">
        <v>894</v>
      </c>
      <c r="J168" s="246" t="s">
        <v>942</v>
      </c>
      <c r="K168" s="287"/>
    </row>
    <row r="169" spans="2:11" ht="15" customHeight="1">
      <c r="B169" s="266"/>
      <c r="C169" s="246" t="s">
        <v>841</v>
      </c>
      <c r="D169" s="246"/>
      <c r="E169" s="246"/>
      <c r="F169" s="265" t="s">
        <v>892</v>
      </c>
      <c r="G169" s="246"/>
      <c r="H169" s="246" t="s">
        <v>958</v>
      </c>
      <c r="I169" s="246" t="s">
        <v>894</v>
      </c>
      <c r="J169" s="246" t="s">
        <v>942</v>
      </c>
      <c r="K169" s="287"/>
    </row>
    <row r="170" spans="2:11" ht="15" customHeight="1">
      <c r="B170" s="266"/>
      <c r="C170" s="246" t="s">
        <v>897</v>
      </c>
      <c r="D170" s="246"/>
      <c r="E170" s="246"/>
      <c r="F170" s="265" t="s">
        <v>898</v>
      </c>
      <c r="G170" s="246"/>
      <c r="H170" s="246" t="s">
        <v>958</v>
      </c>
      <c r="I170" s="246" t="s">
        <v>894</v>
      </c>
      <c r="J170" s="246">
        <v>50</v>
      </c>
      <c r="K170" s="287"/>
    </row>
    <row r="171" spans="2:11" ht="15" customHeight="1">
      <c r="B171" s="266"/>
      <c r="C171" s="246" t="s">
        <v>900</v>
      </c>
      <c r="D171" s="246"/>
      <c r="E171" s="246"/>
      <c r="F171" s="265" t="s">
        <v>892</v>
      </c>
      <c r="G171" s="246"/>
      <c r="H171" s="246" t="s">
        <v>958</v>
      </c>
      <c r="I171" s="246" t="s">
        <v>902</v>
      </c>
      <c r="J171" s="246"/>
      <c r="K171" s="287"/>
    </row>
    <row r="172" spans="2:11" ht="15" customHeight="1">
      <c r="B172" s="266"/>
      <c r="C172" s="246" t="s">
        <v>911</v>
      </c>
      <c r="D172" s="246"/>
      <c r="E172" s="246"/>
      <c r="F172" s="265" t="s">
        <v>898</v>
      </c>
      <c r="G172" s="246"/>
      <c r="H172" s="246" t="s">
        <v>958</v>
      </c>
      <c r="I172" s="246" t="s">
        <v>894</v>
      </c>
      <c r="J172" s="246">
        <v>50</v>
      </c>
      <c r="K172" s="287"/>
    </row>
    <row r="173" spans="2:11" ht="15" customHeight="1">
      <c r="B173" s="266"/>
      <c r="C173" s="246" t="s">
        <v>919</v>
      </c>
      <c r="D173" s="246"/>
      <c r="E173" s="246"/>
      <c r="F173" s="265" t="s">
        <v>898</v>
      </c>
      <c r="G173" s="246"/>
      <c r="H173" s="246" t="s">
        <v>958</v>
      </c>
      <c r="I173" s="246" t="s">
        <v>894</v>
      </c>
      <c r="J173" s="246">
        <v>50</v>
      </c>
      <c r="K173" s="287"/>
    </row>
    <row r="174" spans="2:11" ht="15" customHeight="1">
      <c r="B174" s="266"/>
      <c r="C174" s="246" t="s">
        <v>917</v>
      </c>
      <c r="D174" s="246"/>
      <c r="E174" s="246"/>
      <c r="F174" s="265" t="s">
        <v>898</v>
      </c>
      <c r="G174" s="246"/>
      <c r="H174" s="246" t="s">
        <v>958</v>
      </c>
      <c r="I174" s="246" t="s">
        <v>894</v>
      </c>
      <c r="J174" s="246">
        <v>50</v>
      </c>
      <c r="K174" s="287"/>
    </row>
    <row r="175" spans="2:11" ht="15" customHeight="1">
      <c r="B175" s="266"/>
      <c r="C175" s="246" t="s">
        <v>110</v>
      </c>
      <c r="D175" s="246"/>
      <c r="E175" s="246"/>
      <c r="F175" s="265" t="s">
        <v>892</v>
      </c>
      <c r="G175" s="246"/>
      <c r="H175" s="246" t="s">
        <v>959</v>
      </c>
      <c r="I175" s="246" t="s">
        <v>960</v>
      </c>
      <c r="J175" s="246"/>
      <c r="K175" s="287"/>
    </row>
    <row r="176" spans="2:11" ht="15" customHeight="1">
      <c r="B176" s="266"/>
      <c r="C176" s="246" t="s">
        <v>59</v>
      </c>
      <c r="D176" s="246"/>
      <c r="E176" s="246"/>
      <c r="F176" s="265" t="s">
        <v>892</v>
      </c>
      <c r="G176" s="246"/>
      <c r="H176" s="246" t="s">
        <v>961</v>
      </c>
      <c r="I176" s="246" t="s">
        <v>962</v>
      </c>
      <c r="J176" s="246">
        <v>1</v>
      </c>
      <c r="K176" s="287"/>
    </row>
    <row r="177" spans="2:11" ht="15" customHeight="1">
      <c r="B177" s="266"/>
      <c r="C177" s="246" t="s">
        <v>55</v>
      </c>
      <c r="D177" s="246"/>
      <c r="E177" s="246"/>
      <c r="F177" s="265" t="s">
        <v>892</v>
      </c>
      <c r="G177" s="246"/>
      <c r="H177" s="246" t="s">
        <v>963</v>
      </c>
      <c r="I177" s="246" t="s">
        <v>894</v>
      </c>
      <c r="J177" s="246">
        <v>20</v>
      </c>
      <c r="K177" s="287"/>
    </row>
    <row r="178" spans="2:11" ht="15" customHeight="1">
      <c r="B178" s="266"/>
      <c r="C178" s="246" t="s">
        <v>111</v>
      </c>
      <c r="D178" s="246"/>
      <c r="E178" s="246"/>
      <c r="F178" s="265" t="s">
        <v>892</v>
      </c>
      <c r="G178" s="246"/>
      <c r="H178" s="246" t="s">
        <v>964</v>
      </c>
      <c r="I178" s="246" t="s">
        <v>894</v>
      </c>
      <c r="J178" s="246">
        <v>255</v>
      </c>
      <c r="K178" s="287"/>
    </row>
    <row r="179" spans="2:11" ht="15" customHeight="1">
      <c r="B179" s="266"/>
      <c r="C179" s="246" t="s">
        <v>112</v>
      </c>
      <c r="D179" s="246"/>
      <c r="E179" s="246"/>
      <c r="F179" s="265" t="s">
        <v>892</v>
      </c>
      <c r="G179" s="246"/>
      <c r="H179" s="246" t="s">
        <v>857</v>
      </c>
      <c r="I179" s="246" t="s">
        <v>894</v>
      </c>
      <c r="J179" s="246">
        <v>10</v>
      </c>
      <c r="K179" s="287"/>
    </row>
    <row r="180" spans="2:11" ht="15" customHeight="1">
      <c r="B180" s="266"/>
      <c r="C180" s="246" t="s">
        <v>113</v>
      </c>
      <c r="D180" s="246"/>
      <c r="E180" s="246"/>
      <c r="F180" s="265" t="s">
        <v>892</v>
      </c>
      <c r="G180" s="246"/>
      <c r="H180" s="246" t="s">
        <v>965</v>
      </c>
      <c r="I180" s="246" t="s">
        <v>926</v>
      </c>
      <c r="J180" s="246"/>
      <c r="K180" s="287"/>
    </row>
    <row r="181" spans="2:11" ht="15" customHeight="1">
      <c r="B181" s="266"/>
      <c r="C181" s="246" t="s">
        <v>966</v>
      </c>
      <c r="D181" s="246"/>
      <c r="E181" s="246"/>
      <c r="F181" s="265" t="s">
        <v>892</v>
      </c>
      <c r="G181" s="246"/>
      <c r="H181" s="246" t="s">
        <v>967</v>
      </c>
      <c r="I181" s="246" t="s">
        <v>926</v>
      </c>
      <c r="J181" s="246"/>
      <c r="K181" s="287"/>
    </row>
    <row r="182" spans="2:11" ht="15" customHeight="1">
      <c r="B182" s="266"/>
      <c r="C182" s="246" t="s">
        <v>955</v>
      </c>
      <c r="D182" s="246"/>
      <c r="E182" s="246"/>
      <c r="F182" s="265" t="s">
        <v>892</v>
      </c>
      <c r="G182" s="246"/>
      <c r="H182" s="246" t="s">
        <v>968</v>
      </c>
      <c r="I182" s="246" t="s">
        <v>926</v>
      </c>
      <c r="J182" s="246"/>
      <c r="K182" s="287"/>
    </row>
    <row r="183" spans="2:11" ht="15" customHeight="1">
      <c r="B183" s="266"/>
      <c r="C183" s="246" t="s">
        <v>115</v>
      </c>
      <c r="D183" s="246"/>
      <c r="E183" s="246"/>
      <c r="F183" s="265" t="s">
        <v>898</v>
      </c>
      <c r="G183" s="246"/>
      <c r="H183" s="246" t="s">
        <v>969</v>
      </c>
      <c r="I183" s="246" t="s">
        <v>894</v>
      </c>
      <c r="J183" s="246">
        <v>50</v>
      </c>
      <c r="K183" s="287"/>
    </row>
    <row r="184" spans="2:11" ht="15" customHeight="1">
      <c r="B184" s="266"/>
      <c r="C184" s="246" t="s">
        <v>970</v>
      </c>
      <c r="D184" s="246"/>
      <c r="E184" s="246"/>
      <c r="F184" s="265" t="s">
        <v>898</v>
      </c>
      <c r="G184" s="246"/>
      <c r="H184" s="246" t="s">
        <v>971</v>
      </c>
      <c r="I184" s="246" t="s">
        <v>972</v>
      </c>
      <c r="J184" s="246"/>
      <c r="K184" s="287"/>
    </row>
    <row r="185" spans="2:11" ht="15" customHeight="1">
      <c r="B185" s="266"/>
      <c r="C185" s="246" t="s">
        <v>973</v>
      </c>
      <c r="D185" s="246"/>
      <c r="E185" s="246"/>
      <c r="F185" s="265" t="s">
        <v>898</v>
      </c>
      <c r="G185" s="246"/>
      <c r="H185" s="246" t="s">
        <v>974</v>
      </c>
      <c r="I185" s="246" t="s">
        <v>972</v>
      </c>
      <c r="J185" s="246"/>
      <c r="K185" s="287"/>
    </row>
    <row r="186" spans="2:11" ht="15" customHeight="1">
      <c r="B186" s="266"/>
      <c r="C186" s="246" t="s">
        <v>975</v>
      </c>
      <c r="D186" s="246"/>
      <c r="E186" s="246"/>
      <c r="F186" s="265" t="s">
        <v>898</v>
      </c>
      <c r="G186" s="246"/>
      <c r="H186" s="246" t="s">
        <v>976</v>
      </c>
      <c r="I186" s="246" t="s">
        <v>972</v>
      </c>
      <c r="J186" s="246"/>
      <c r="K186" s="287"/>
    </row>
    <row r="187" spans="2:11" ht="15" customHeight="1">
      <c r="B187" s="266"/>
      <c r="C187" s="299" t="s">
        <v>977</v>
      </c>
      <c r="D187" s="246"/>
      <c r="E187" s="246"/>
      <c r="F187" s="265" t="s">
        <v>898</v>
      </c>
      <c r="G187" s="246"/>
      <c r="H187" s="246" t="s">
        <v>978</v>
      </c>
      <c r="I187" s="246" t="s">
        <v>979</v>
      </c>
      <c r="J187" s="300" t="s">
        <v>980</v>
      </c>
      <c r="K187" s="287"/>
    </row>
    <row r="188" spans="2:11" ht="15" customHeight="1">
      <c r="B188" s="266"/>
      <c r="C188" s="251" t="s">
        <v>44</v>
      </c>
      <c r="D188" s="246"/>
      <c r="E188" s="246"/>
      <c r="F188" s="265" t="s">
        <v>892</v>
      </c>
      <c r="G188" s="246"/>
      <c r="H188" s="242" t="s">
        <v>981</v>
      </c>
      <c r="I188" s="246" t="s">
        <v>982</v>
      </c>
      <c r="J188" s="246"/>
      <c r="K188" s="287"/>
    </row>
    <row r="189" spans="2:11" ht="15" customHeight="1">
      <c r="B189" s="266"/>
      <c r="C189" s="251" t="s">
        <v>983</v>
      </c>
      <c r="D189" s="246"/>
      <c r="E189" s="246"/>
      <c r="F189" s="265" t="s">
        <v>892</v>
      </c>
      <c r="G189" s="246"/>
      <c r="H189" s="246" t="s">
        <v>984</v>
      </c>
      <c r="I189" s="246" t="s">
        <v>926</v>
      </c>
      <c r="J189" s="246"/>
      <c r="K189" s="287"/>
    </row>
    <row r="190" spans="2:11" ht="15" customHeight="1">
      <c r="B190" s="266"/>
      <c r="C190" s="251" t="s">
        <v>985</v>
      </c>
      <c r="D190" s="246"/>
      <c r="E190" s="246"/>
      <c r="F190" s="265" t="s">
        <v>892</v>
      </c>
      <c r="G190" s="246"/>
      <c r="H190" s="246" t="s">
        <v>986</v>
      </c>
      <c r="I190" s="246" t="s">
        <v>926</v>
      </c>
      <c r="J190" s="246"/>
      <c r="K190" s="287"/>
    </row>
    <row r="191" spans="2:11" ht="15" customHeight="1">
      <c r="B191" s="266"/>
      <c r="C191" s="251" t="s">
        <v>987</v>
      </c>
      <c r="D191" s="246"/>
      <c r="E191" s="246"/>
      <c r="F191" s="265" t="s">
        <v>898</v>
      </c>
      <c r="G191" s="246"/>
      <c r="H191" s="246" t="s">
        <v>988</v>
      </c>
      <c r="I191" s="246" t="s">
        <v>926</v>
      </c>
      <c r="J191" s="246"/>
      <c r="K191" s="287"/>
    </row>
    <row r="192" spans="2:11" ht="15" customHeight="1">
      <c r="B192" s="293"/>
      <c r="C192" s="301"/>
      <c r="D192" s="275"/>
      <c r="E192" s="275"/>
      <c r="F192" s="275"/>
      <c r="G192" s="275"/>
      <c r="H192" s="275"/>
      <c r="I192" s="275"/>
      <c r="J192" s="275"/>
      <c r="K192" s="294"/>
    </row>
    <row r="193" spans="2:11" ht="18.75" customHeight="1">
      <c r="B193" s="242"/>
      <c r="C193" s="246"/>
      <c r="D193" s="246"/>
      <c r="E193" s="246"/>
      <c r="F193" s="265"/>
      <c r="G193" s="246"/>
      <c r="H193" s="246"/>
      <c r="I193" s="246"/>
      <c r="J193" s="246"/>
      <c r="K193" s="242"/>
    </row>
    <row r="194" spans="2:11" ht="18.75" customHeight="1">
      <c r="B194" s="242"/>
      <c r="C194" s="246"/>
      <c r="D194" s="246"/>
      <c r="E194" s="246"/>
      <c r="F194" s="265"/>
      <c r="G194" s="246"/>
      <c r="H194" s="246"/>
      <c r="I194" s="246"/>
      <c r="J194" s="246"/>
      <c r="K194" s="242"/>
    </row>
    <row r="195" spans="2:11" ht="18.75" customHeight="1">
      <c r="B195" s="252"/>
      <c r="C195" s="252"/>
      <c r="D195" s="252"/>
      <c r="E195" s="252"/>
      <c r="F195" s="252"/>
      <c r="G195" s="252"/>
      <c r="H195" s="252"/>
      <c r="I195" s="252"/>
      <c r="J195" s="252"/>
      <c r="K195" s="252"/>
    </row>
    <row r="196" spans="2:11">
      <c r="B196" s="234"/>
      <c r="C196" s="235"/>
      <c r="D196" s="235"/>
      <c r="E196" s="235"/>
      <c r="F196" s="235"/>
      <c r="G196" s="235"/>
      <c r="H196" s="235"/>
      <c r="I196" s="235"/>
      <c r="J196" s="235"/>
      <c r="K196" s="236"/>
    </row>
    <row r="197" spans="2:11" ht="21">
      <c r="B197" s="237"/>
      <c r="C197" s="359" t="s">
        <v>989</v>
      </c>
      <c r="D197" s="359"/>
      <c r="E197" s="359"/>
      <c r="F197" s="359"/>
      <c r="G197" s="359"/>
      <c r="H197" s="359"/>
      <c r="I197" s="359"/>
      <c r="J197" s="359"/>
      <c r="K197" s="238"/>
    </row>
    <row r="198" spans="2:11" ht="25.5" customHeight="1">
      <c r="B198" s="237"/>
      <c r="C198" s="302" t="s">
        <v>990</v>
      </c>
      <c r="D198" s="302"/>
      <c r="E198" s="302"/>
      <c r="F198" s="302" t="s">
        <v>991</v>
      </c>
      <c r="G198" s="303"/>
      <c r="H198" s="358" t="s">
        <v>992</v>
      </c>
      <c r="I198" s="358"/>
      <c r="J198" s="358"/>
      <c r="K198" s="238"/>
    </row>
    <row r="199" spans="2:11" ht="5.25" customHeight="1">
      <c r="B199" s="266"/>
      <c r="C199" s="263"/>
      <c r="D199" s="263"/>
      <c r="E199" s="263"/>
      <c r="F199" s="263"/>
      <c r="G199" s="246"/>
      <c r="H199" s="263"/>
      <c r="I199" s="263"/>
      <c r="J199" s="263"/>
      <c r="K199" s="287"/>
    </row>
    <row r="200" spans="2:11" ht="15" customHeight="1">
      <c r="B200" s="266"/>
      <c r="C200" s="246" t="s">
        <v>982</v>
      </c>
      <c r="D200" s="246"/>
      <c r="E200" s="246"/>
      <c r="F200" s="265" t="s">
        <v>45</v>
      </c>
      <c r="G200" s="246"/>
      <c r="H200" s="356" t="s">
        <v>993</v>
      </c>
      <c r="I200" s="356"/>
      <c r="J200" s="356"/>
      <c r="K200" s="287"/>
    </row>
    <row r="201" spans="2:11" ht="15" customHeight="1">
      <c r="B201" s="266"/>
      <c r="C201" s="272"/>
      <c r="D201" s="246"/>
      <c r="E201" s="246"/>
      <c r="F201" s="265" t="s">
        <v>46</v>
      </c>
      <c r="G201" s="246"/>
      <c r="H201" s="356" t="s">
        <v>994</v>
      </c>
      <c r="I201" s="356"/>
      <c r="J201" s="356"/>
      <c r="K201" s="287"/>
    </row>
    <row r="202" spans="2:11" ht="15" customHeight="1">
      <c r="B202" s="266"/>
      <c r="C202" s="272"/>
      <c r="D202" s="246"/>
      <c r="E202" s="246"/>
      <c r="F202" s="265" t="s">
        <v>49</v>
      </c>
      <c r="G202" s="246"/>
      <c r="H202" s="356" t="s">
        <v>995</v>
      </c>
      <c r="I202" s="356"/>
      <c r="J202" s="356"/>
      <c r="K202" s="287"/>
    </row>
    <row r="203" spans="2:11" ht="15" customHeight="1">
      <c r="B203" s="266"/>
      <c r="C203" s="246"/>
      <c r="D203" s="246"/>
      <c r="E203" s="246"/>
      <c r="F203" s="265" t="s">
        <v>47</v>
      </c>
      <c r="G203" s="246"/>
      <c r="H203" s="356" t="s">
        <v>996</v>
      </c>
      <c r="I203" s="356"/>
      <c r="J203" s="356"/>
      <c r="K203" s="287"/>
    </row>
    <row r="204" spans="2:11" ht="15" customHeight="1">
      <c r="B204" s="266"/>
      <c r="C204" s="246"/>
      <c r="D204" s="246"/>
      <c r="E204" s="246"/>
      <c r="F204" s="265" t="s">
        <v>48</v>
      </c>
      <c r="G204" s="246"/>
      <c r="H204" s="356" t="s">
        <v>997</v>
      </c>
      <c r="I204" s="356"/>
      <c r="J204" s="356"/>
      <c r="K204" s="287"/>
    </row>
    <row r="205" spans="2:11" ht="15" customHeight="1">
      <c r="B205" s="266"/>
      <c r="C205" s="246"/>
      <c r="D205" s="246"/>
      <c r="E205" s="246"/>
      <c r="F205" s="265"/>
      <c r="G205" s="246"/>
      <c r="H205" s="246"/>
      <c r="I205" s="246"/>
      <c r="J205" s="246"/>
      <c r="K205" s="287"/>
    </row>
    <row r="206" spans="2:11" ht="15" customHeight="1">
      <c r="B206" s="266"/>
      <c r="C206" s="246" t="s">
        <v>938</v>
      </c>
      <c r="D206" s="246"/>
      <c r="E206" s="246"/>
      <c r="F206" s="265" t="s">
        <v>81</v>
      </c>
      <c r="G206" s="246"/>
      <c r="H206" s="356" t="s">
        <v>998</v>
      </c>
      <c r="I206" s="356"/>
      <c r="J206" s="356"/>
      <c r="K206" s="287"/>
    </row>
    <row r="207" spans="2:11" ht="15" customHeight="1">
      <c r="B207" s="266"/>
      <c r="C207" s="272"/>
      <c r="D207" s="246"/>
      <c r="E207" s="246"/>
      <c r="F207" s="265" t="s">
        <v>835</v>
      </c>
      <c r="G207" s="246"/>
      <c r="H207" s="356" t="s">
        <v>836</v>
      </c>
      <c r="I207" s="356"/>
      <c r="J207" s="356"/>
      <c r="K207" s="287"/>
    </row>
    <row r="208" spans="2:11" ht="15" customHeight="1">
      <c r="B208" s="266"/>
      <c r="C208" s="246"/>
      <c r="D208" s="246"/>
      <c r="E208" s="246"/>
      <c r="F208" s="265" t="s">
        <v>833</v>
      </c>
      <c r="G208" s="246"/>
      <c r="H208" s="356" t="s">
        <v>999</v>
      </c>
      <c r="I208" s="356"/>
      <c r="J208" s="356"/>
      <c r="K208" s="287"/>
    </row>
    <row r="209" spans="2:11" ht="15" customHeight="1">
      <c r="B209" s="304"/>
      <c r="C209" s="272"/>
      <c r="D209" s="272"/>
      <c r="E209" s="272"/>
      <c r="F209" s="265" t="s">
        <v>837</v>
      </c>
      <c r="G209" s="251"/>
      <c r="H209" s="357" t="s">
        <v>838</v>
      </c>
      <c r="I209" s="357"/>
      <c r="J209" s="357"/>
      <c r="K209" s="305"/>
    </row>
    <row r="210" spans="2:11" ht="15" customHeight="1">
      <c r="B210" s="304"/>
      <c r="C210" s="272"/>
      <c r="D210" s="272"/>
      <c r="E210" s="272"/>
      <c r="F210" s="265" t="s">
        <v>839</v>
      </c>
      <c r="G210" s="251"/>
      <c r="H210" s="357" t="s">
        <v>1000</v>
      </c>
      <c r="I210" s="357"/>
      <c r="J210" s="357"/>
      <c r="K210" s="305"/>
    </row>
    <row r="211" spans="2:11" ht="15" customHeight="1">
      <c r="B211" s="304"/>
      <c r="C211" s="272"/>
      <c r="D211" s="272"/>
      <c r="E211" s="272"/>
      <c r="F211" s="306"/>
      <c r="G211" s="251"/>
      <c r="H211" s="307"/>
      <c r="I211" s="307"/>
      <c r="J211" s="307"/>
      <c r="K211" s="305"/>
    </row>
    <row r="212" spans="2:11" ht="15" customHeight="1">
      <c r="B212" s="304"/>
      <c r="C212" s="246" t="s">
        <v>962</v>
      </c>
      <c r="D212" s="272"/>
      <c r="E212" s="272"/>
      <c r="F212" s="265">
        <v>1</v>
      </c>
      <c r="G212" s="251"/>
      <c r="H212" s="357" t="s">
        <v>1001</v>
      </c>
      <c r="I212" s="357"/>
      <c r="J212" s="357"/>
      <c r="K212" s="305"/>
    </row>
    <row r="213" spans="2:11" ht="15" customHeight="1">
      <c r="B213" s="304"/>
      <c r="C213" s="272"/>
      <c r="D213" s="272"/>
      <c r="E213" s="272"/>
      <c r="F213" s="265">
        <v>2</v>
      </c>
      <c r="G213" s="251"/>
      <c r="H213" s="357" t="s">
        <v>1002</v>
      </c>
      <c r="I213" s="357"/>
      <c r="J213" s="357"/>
      <c r="K213" s="305"/>
    </row>
    <row r="214" spans="2:11" ht="15" customHeight="1">
      <c r="B214" s="304"/>
      <c r="C214" s="272"/>
      <c r="D214" s="272"/>
      <c r="E214" s="272"/>
      <c r="F214" s="265">
        <v>3</v>
      </c>
      <c r="G214" s="251"/>
      <c r="H214" s="357" t="s">
        <v>1003</v>
      </c>
      <c r="I214" s="357"/>
      <c r="J214" s="357"/>
      <c r="K214" s="305"/>
    </row>
    <row r="215" spans="2:11" ht="15" customHeight="1">
      <c r="B215" s="304"/>
      <c r="C215" s="272"/>
      <c r="D215" s="272"/>
      <c r="E215" s="272"/>
      <c r="F215" s="265">
        <v>4</v>
      </c>
      <c r="G215" s="251"/>
      <c r="H215" s="357" t="s">
        <v>1004</v>
      </c>
      <c r="I215" s="357"/>
      <c r="J215" s="357"/>
      <c r="K215" s="305"/>
    </row>
    <row r="216" spans="2:11" ht="12.75" customHeight="1">
      <c r="B216" s="308"/>
      <c r="C216" s="309"/>
      <c r="D216" s="309"/>
      <c r="E216" s="309"/>
      <c r="F216" s="309"/>
      <c r="G216" s="309"/>
      <c r="H216" s="309"/>
      <c r="I216" s="309"/>
      <c r="J216" s="309"/>
      <c r="K216" s="310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4 - Vodovod</vt:lpstr>
      <vt:lpstr>Pokyny pro vyplnění</vt:lpstr>
      <vt:lpstr>'4 - Vodovod'!Názvy_tisku</vt:lpstr>
      <vt:lpstr>'Rekapitulace stavby'!Názvy_tisku</vt:lpstr>
      <vt:lpstr>'4 - Vodovod'!Oblast_tisku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Martin-PC\Martin</dc:creator>
  <cp:lastModifiedBy>Martin</cp:lastModifiedBy>
  <dcterms:created xsi:type="dcterms:W3CDTF">2017-03-01T06:49:40Z</dcterms:created>
  <dcterms:modified xsi:type="dcterms:W3CDTF">2017-03-01T06:49:43Z</dcterms:modified>
</cp:coreProperties>
</file>